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va\Desktop\pošta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Jablon-42 - Oprava bytu č.42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'Jablon-42 - Oprava bytu č.42'!$C$136:$K$374</definedName>
    <definedName name="_xlnm.Print_Area" localSheetId="1">'Jablon-42 - Oprava bytu č.42'!$C$4:$J$76,'Jablon-42 - Oprava bytu č.42'!$C$82:$J$120,'Jablon-42 - Oprava bytu č.42'!$C$126:$K$374</definedName>
    <definedName name="_xlnm.Print_Titles" localSheetId="1">'Jablon-42 - Oprava bytu č.42'!$136:$136</definedName>
  </definedNames>
  <calcPr/>
</workbook>
</file>

<file path=xl/calcChain.xml><?xml version="1.0" encoding="utf-8"?>
<calcChain xmlns="http://schemas.openxmlformats.org/spreadsheetml/2006/main">
  <c i="1" l="1" r="AY95"/>
  <c i="2" r="J35"/>
  <c r="J34"/>
  <c r="J33"/>
  <c i="1" r="AX95"/>
  <c i="2" r="BI374"/>
  <c r="BH374"/>
  <c r="BG374"/>
  <c r="BE374"/>
  <c r="T374"/>
  <c r="T373"/>
  <c r="R374"/>
  <c r="R373"/>
  <c r="P374"/>
  <c r="P373"/>
  <c r="BI372"/>
  <c r="BH372"/>
  <c r="BG372"/>
  <c r="BE372"/>
  <c r="T372"/>
  <c r="T371"/>
  <c r="R372"/>
  <c r="R371"/>
  <c r="P372"/>
  <c r="P371"/>
  <c r="BI370"/>
  <c r="BH370"/>
  <c r="BG370"/>
  <c r="BE370"/>
  <c r="T370"/>
  <c r="T369"/>
  <c r="T368"/>
  <c r="R370"/>
  <c r="R369"/>
  <c r="R368"/>
  <c r="P370"/>
  <c r="P369"/>
  <c r="P368"/>
  <c r="BI364"/>
  <c r="BH364"/>
  <c r="BG364"/>
  <c r="BE364"/>
  <c r="T364"/>
  <c r="R364"/>
  <c r="P364"/>
  <c r="BI363"/>
  <c r="BH363"/>
  <c r="BG363"/>
  <c r="BE363"/>
  <c r="T363"/>
  <c r="R363"/>
  <c r="P363"/>
  <c r="BI360"/>
  <c r="BH360"/>
  <c r="BG360"/>
  <c r="BE360"/>
  <c r="T360"/>
  <c r="R360"/>
  <c r="P360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47"/>
  <c r="BH347"/>
  <c r="BG347"/>
  <c r="BE347"/>
  <c r="T347"/>
  <c r="R347"/>
  <c r="P347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1"/>
  <c r="BH341"/>
  <c r="BG341"/>
  <c r="BE341"/>
  <c r="T341"/>
  <c r="R341"/>
  <c r="P341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4"/>
  <c r="BH334"/>
  <c r="BG334"/>
  <c r="BE334"/>
  <c r="T334"/>
  <c r="R334"/>
  <c r="P334"/>
  <c r="BI332"/>
  <c r="BH332"/>
  <c r="BG332"/>
  <c r="BE332"/>
  <c r="T332"/>
  <c r="R332"/>
  <c r="P332"/>
  <c r="BI330"/>
  <c r="BH330"/>
  <c r="BG330"/>
  <c r="BE330"/>
  <c r="T330"/>
  <c r="R330"/>
  <c r="P330"/>
  <c r="BI326"/>
  <c r="BH326"/>
  <c r="BG326"/>
  <c r="BE326"/>
  <c r="T326"/>
  <c r="R326"/>
  <c r="P326"/>
  <c r="BI324"/>
  <c r="BH324"/>
  <c r="BG324"/>
  <c r="BE324"/>
  <c r="T324"/>
  <c r="R324"/>
  <c r="P324"/>
  <c r="BI322"/>
  <c r="BH322"/>
  <c r="BG322"/>
  <c r="BE322"/>
  <c r="T322"/>
  <c r="R322"/>
  <c r="P322"/>
  <c r="BI320"/>
  <c r="BH320"/>
  <c r="BG320"/>
  <c r="BE320"/>
  <c r="T320"/>
  <c r="R320"/>
  <c r="P320"/>
  <c r="BI319"/>
  <c r="BH319"/>
  <c r="BG319"/>
  <c r="BE319"/>
  <c r="T319"/>
  <c r="R319"/>
  <c r="P319"/>
  <c r="BI317"/>
  <c r="BH317"/>
  <c r="BG317"/>
  <c r="BE317"/>
  <c r="T317"/>
  <c r="R317"/>
  <c r="P317"/>
  <c r="BI316"/>
  <c r="BH316"/>
  <c r="BG316"/>
  <c r="BE316"/>
  <c r="T316"/>
  <c r="R316"/>
  <c r="P316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0"/>
  <c r="BH310"/>
  <c r="BG310"/>
  <c r="BE310"/>
  <c r="T310"/>
  <c r="R310"/>
  <c r="P310"/>
  <c r="BI309"/>
  <c r="BH309"/>
  <c r="BG309"/>
  <c r="BE309"/>
  <c r="T309"/>
  <c r="R309"/>
  <c r="P309"/>
  <c r="BI307"/>
  <c r="BH307"/>
  <c r="BG307"/>
  <c r="BE307"/>
  <c r="T307"/>
  <c r="R307"/>
  <c r="P307"/>
  <c r="BI305"/>
  <c r="BH305"/>
  <c r="BG305"/>
  <c r="BE305"/>
  <c r="T305"/>
  <c r="R305"/>
  <c r="P305"/>
  <c r="BI303"/>
  <c r="BH303"/>
  <c r="BG303"/>
  <c r="BE303"/>
  <c r="T303"/>
  <c r="R303"/>
  <c r="P303"/>
  <c r="BI301"/>
  <c r="BH301"/>
  <c r="BG301"/>
  <c r="BE301"/>
  <c r="T301"/>
  <c r="R301"/>
  <c r="P301"/>
  <c r="BI300"/>
  <c r="BH300"/>
  <c r="BG300"/>
  <c r="BE300"/>
  <c r="T300"/>
  <c r="R300"/>
  <c r="P300"/>
  <c r="BI297"/>
  <c r="BH297"/>
  <c r="BG297"/>
  <c r="BE297"/>
  <c r="T297"/>
  <c r="R297"/>
  <c r="P297"/>
  <c r="BI296"/>
  <c r="BH296"/>
  <c r="BG296"/>
  <c r="BE296"/>
  <c r="T296"/>
  <c r="R296"/>
  <c r="P296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0"/>
  <c r="BH290"/>
  <c r="BG290"/>
  <c r="BE290"/>
  <c r="T290"/>
  <c r="R290"/>
  <c r="P290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8"/>
  <c r="BH248"/>
  <c r="BG248"/>
  <c r="BE248"/>
  <c r="T248"/>
  <c r="R248"/>
  <c r="P248"/>
  <c r="BI247"/>
  <c r="BH247"/>
  <c r="BG247"/>
  <c r="BE247"/>
  <c r="T247"/>
  <c r="R247"/>
  <c r="P247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6"/>
  <c r="BH206"/>
  <c r="BG206"/>
  <c r="BE206"/>
  <c r="T206"/>
  <c r="T205"/>
  <c r="R206"/>
  <c r="R205"/>
  <c r="P206"/>
  <c r="P205"/>
  <c r="BI204"/>
  <c r="BH204"/>
  <c r="BG204"/>
  <c r="BE204"/>
  <c r="T204"/>
  <c r="R204"/>
  <c r="P204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8"/>
  <c r="BH198"/>
  <c r="BG198"/>
  <c r="BE198"/>
  <c r="T198"/>
  <c r="R198"/>
  <c r="P198"/>
  <c r="BI196"/>
  <c r="BH196"/>
  <c r="BG196"/>
  <c r="BE196"/>
  <c r="T196"/>
  <c r="R196"/>
  <c r="P196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R190"/>
  <c r="P190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R185"/>
  <c r="P185"/>
  <c r="BI183"/>
  <c r="BH183"/>
  <c r="BG183"/>
  <c r="BE183"/>
  <c r="T183"/>
  <c r="R183"/>
  <c r="P183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5"/>
  <c r="BH175"/>
  <c r="BG175"/>
  <c r="BE175"/>
  <c r="T175"/>
  <c r="R175"/>
  <c r="P175"/>
  <c r="BI173"/>
  <c r="BH173"/>
  <c r="BG173"/>
  <c r="BE173"/>
  <c r="T173"/>
  <c r="R173"/>
  <c r="P173"/>
  <c r="BI171"/>
  <c r="BH171"/>
  <c r="BG171"/>
  <c r="BE171"/>
  <c r="T171"/>
  <c r="R171"/>
  <c r="P171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0"/>
  <c r="BH140"/>
  <c r="BG140"/>
  <c r="BE140"/>
  <c r="T140"/>
  <c r="T139"/>
  <c r="R140"/>
  <c r="R139"/>
  <c r="P140"/>
  <c r="P139"/>
  <c r="J134"/>
  <c r="J133"/>
  <c r="F133"/>
  <c r="F131"/>
  <c r="E129"/>
  <c r="J90"/>
  <c r="J89"/>
  <c r="F89"/>
  <c r="F87"/>
  <c r="E85"/>
  <c r="J16"/>
  <c r="E16"/>
  <c r="F134"/>
  <c r="J15"/>
  <c r="J10"/>
  <c r="J131"/>
  <c i="1" r="L90"/>
  <c r="AM90"/>
  <c r="AM89"/>
  <c r="L89"/>
  <c r="AM87"/>
  <c r="L87"/>
  <c r="L85"/>
  <c r="L84"/>
  <c i="2" r="J337"/>
  <c r="J292"/>
  <c r="BK272"/>
  <c r="J341"/>
  <c r="BK292"/>
  <c r="J260"/>
  <c r="J236"/>
  <c r="BK202"/>
  <c r="J250"/>
  <c r="BK146"/>
  <c r="BK236"/>
  <c r="BK251"/>
  <c r="BK221"/>
  <c r="J175"/>
  <c r="J212"/>
  <c r="J185"/>
  <c r="BK345"/>
  <c r="BK290"/>
  <c r="BK261"/>
  <c r="BK245"/>
  <c r="BK223"/>
  <c r="J204"/>
  <c r="J180"/>
  <c r="J143"/>
  <c r="J330"/>
  <c r="BK305"/>
  <c r="J285"/>
  <c r="J316"/>
  <c r="J283"/>
  <c r="J372"/>
  <c r="BK343"/>
  <c r="J307"/>
  <c r="BK271"/>
  <c r="BK243"/>
  <c r="BK334"/>
  <c r="J251"/>
  <c r="BK274"/>
  <c r="BK200"/>
  <c r="J222"/>
  <c r="J194"/>
  <c r="BK341"/>
  <c r="J310"/>
  <c r="BK259"/>
  <c r="J240"/>
  <c r="J209"/>
  <c r="BK178"/>
  <c r="BK358"/>
  <c r="BK313"/>
  <c r="J293"/>
  <c r="J334"/>
  <c r="J284"/>
  <c r="BK262"/>
  <c r="BK337"/>
  <c r="BK294"/>
  <c r="BK264"/>
  <c r="BK240"/>
  <c r="J223"/>
  <c r="J187"/>
  <c r="BK241"/>
  <c i="1" r="AS94"/>
  <c i="2" r="BK242"/>
  <c r="BK213"/>
  <c r="J229"/>
  <c r="BK193"/>
  <c r="J149"/>
  <c r="J324"/>
  <c r="J301"/>
  <c r="J339"/>
  <c r="J313"/>
  <c r="J275"/>
  <c r="BK263"/>
  <c r="BK316"/>
  <c r="BK269"/>
  <c r="J235"/>
  <c r="BK218"/>
  <c r="J183"/>
  <c r="BK225"/>
  <c r="BK277"/>
  <c r="J196"/>
  <c r="J162"/>
  <c r="BK330"/>
  <c r="J268"/>
  <c r="BK250"/>
  <c r="J225"/>
  <c r="BK206"/>
  <c r="J303"/>
  <c r="BK266"/>
  <c r="BK363"/>
  <c r="J345"/>
  <c r="BK326"/>
  <c r="BK297"/>
  <c r="BK284"/>
  <c r="BK268"/>
  <c r="J259"/>
  <c r="J244"/>
  <c r="J232"/>
  <c r="J220"/>
  <c r="J286"/>
  <c r="BK248"/>
  <c r="J247"/>
  <c r="BK181"/>
  <c r="BK288"/>
  <c r="J269"/>
  <c r="BK237"/>
  <c r="J171"/>
  <c r="BK157"/>
  <c r="BK234"/>
  <c r="J230"/>
  <c r="BK198"/>
  <c r="BK171"/>
  <c r="J219"/>
  <c r="BK209"/>
  <c r="J193"/>
  <c r="BK183"/>
  <c r="J157"/>
  <c r="J374"/>
  <c r="BK339"/>
  <c r="J332"/>
  <c r="BK293"/>
  <c r="BK285"/>
  <c r="BK275"/>
  <c r="BK260"/>
  <c r="BK252"/>
  <c r="J243"/>
  <c r="J221"/>
  <c r="J213"/>
  <c r="J198"/>
  <c r="J181"/>
  <c r="BK140"/>
  <c r="BK357"/>
  <c r="J326"/>
  <c r="BK314"/>
  <c r="BK303"/>
  <c r="BK300"/>
  <c r="J280"/>
  <c r="J266"/>
  <c r="J258"/>
  <c r="BK239"/>
  <c r="BK233"/>
  <c r="J226"/>
  <c r="BK216"/>
  <c r="J261"/>
  <c r="BK255"/>
  <c r="J242"/>
  <c r="BK235"/>
  <c r="BK149"/>
  <c r="J279"/>
  <c r="J245"/>
  <c r="BK222"/>
  <c r="BK173"/>
  <c r="J239"/>
  <c r="J144"/>
  <c r="BK232"/>
  <c r="BK212"/>
  <c r="BK187"/>
  <c r="BK160"/>
  <c r="BK220"/>
  <c r="J216"/>
  <c r="J202"/>
  <c r="J188"/>
  <c r="J173"/>
  <c r="BK142"/>
  <c r="BK280"/>
  <c r="J344"/>
  <c r="BK336"/>
  <c r="J305"/>
  <c r="BK287"/>
  <c r="J277"/>
  <c r="BK270"/>
  <c r="J262"/>
  <c r="J256"/>
  <c r="BK247"/>
  <c r="BK226"/>
  <c r="BK219"/>
  <c r="BK211"/>
  <c r="BK201"/>
  <c r="BK188"/>
  <c r="J160"/>
  <c r="J148"/>
  <c r="BK347"/>
  <c r="BK332"/>
  <c r="J317"/>
  <c r="J312"/>
  <c r="J294"/>
  <c r="J357"/>
  <c r="J322"/>
  <c r="J314"/>
  <c r="J290"/>
  <c r="J276"/>
  <c r="BK267"/>
  <c r="J364"/>
  <c r="J358"/>
  <c r="BK344"/>
  <c r="BK317"/>
  <c r="BK301"/>
  <c r="J288"/>
  <c r="BK279"/>
  <c r="J254"/>
  <c r="J238"/>
  <c r="BK229"/>
  <c r="BK204"/>
  <c r="J192"/>
  <c r="BK258"/>
  <c r="BK312"/>
  <c r="BK238"/>
  <c r="BK224"/>
  <c r="BK144"/>
  <c r="BK286"/>
  <c r="J267"/>
  <c r="BK175"/>
  <c r="BK254"/>
  <c r="J159"/>
  <c r="J233"/>
  <c r="J231"/>
  <c r="BK194"/>
  <c r="J178"/>
  <c r="J142"/>
  <c r="J217"/>
  <c r="J206"/>
  <c r="BK192"/>
  <c r="BK180"/>
  <c r="BK148"/>
  <c r="BK364"/>
  <c r="J297"/>
  <c r="J270"/>
  <c r="J360"/>
  <c r="J336"/>
  <c r="J287"/>
  <c r="J263"/>
  <c r="BK230"/>
  <c r="J201"/>
  <c r="BK307"/>
  <c r="J309"/>
  <c r="J265"/>
  <c r="J211"/>
  <c r="J210"/>
  <c r="BK372"/>
  <c r="J338"/>
  <c r="BK324"/>
  <c r="BK283"/>
  <c r="J272"/>
  <c r="J264"/>
  <c r="J255"/>
  <c r="J248"/>
  <c r="BK227"/>
  <c r="J224"/>
  <c r="J214"/>
  <c r="BK196"/>
  <c r="BK185"/>
  <c r="J163"/>
  <c r="J146"/>
  <c r="BK370"/>
  <c r="BK338"/>
  <c r="BK320"/>
  <c r="BK309"/>
  <c r="BK296"/>
  <c r="J370"/>
  <c r="BK356"/>
  <c r="J319"/>
  <c r="BK310"/>
  <c r="J282"/>
  <c r="J271"/>
  <c r="BK374"/>
  <c r="J356"/>
  <c r="J320"/>
  <c r="J300"/>
  <c r="BK281"/>
  <c r="J274"/>
  <c r="J252"/>
  <c r="J234"/>
  <c r="BK253"/>
  <c r="BK214"/>
  <c r="BK190"/>
  <c r="BK162"/>
  <c r="J140"/>
  <c r="J218"/>
  <c r="BK360"/>
  <c r="BK319"/>
  <c r="BK276"/>
  <c r="J253"/>
  <c r="J241"/>
  <c r="BK217"/>
  <c r="J190"/>
  <c r="BK159"/>
  <c r="J343"/>
  <c r="J281"/>
  <c r="J347"/>
  <c r="BK322"/>
  <c r="BK282"/>
  <c r="BK256"/>
  <c r="BK231"/>
  <c r="J200"/>
  <c r="J237"/>
  <c r="J227"/>
  <c r="BK143"/>
  <c r="BK210"/>
  <c r="BK163"/>
  <c r="J363"/>
  <c r="J296"/>
  <c r="BK265"/>
  <c r="BK244"/>
  <c l="1" r="P141"/>
  <c r="P138"/>
  <c r="R199"/>
  <c r="R177"/>
  <c r="R141"/>
  <c r="R138"/>
  <c r="T177"/>
  <c r="P208"/>
  <c r="P215"/>
  <c r="P228"/>
  <c r="R246"/>
  <c r="R249"/>
  <c r="T273"/>
  <c r="P177"/>
  <c r="T199"/>
  <c r="BK208"/>
  <c r="BK215"/>
  <c r="J215"/>
  <c r="J103"/>
  <c r="BK228"/>
  <c r="J228"/>
  <c r="J104"/>
  <c r="BK246"/>
  <c r="J246"/>
  <c r="J105"/>
  <c r="P246"/>
  <c r="P249"/>
  <c r="P257"/>
  <c r="BK273"/>
  <c r="J273"/>
  <c r="J108"/>
  <c r="P273"/>
  <c r="T278"/>
  <c r="R289"/>
  <c r="P325"/>
  <c r="BK141"/>
  <c r="J141"/>
  <c r="J97"/>
  <c r="BK177"/>
  <c r="J177"/>
  <c r="J98"/>
  <c r="BK199"/>
  <c r="J199"/>
  <c r="J99"/>
  <c r="R208"/>
  <c r="R215"/>
  <c r="T228"/>
  <c r="BK249"/>
  <c r="J249"/>
  <c r="J106"/>
  <c r="BK257"/>
  <c r="J257"/>
  <c r="J107"/>
  <c r="R257"/>
  <c r="R273"/>
  <c r="P278"/>
  <c r="BK289"/>
  <c r="J289"/>
  <c r="J110"/>
  <c r="T289"/>
  <c r="P308"/>
  <c r="T308"/>
  <c r="T325"/>
  <c r="R340"/>
  <c r="T340"/>
  <c r="P346"/>
  <c r="T346"/>
  <c r="P359"/>
  <c r="T359"/>
  <c r="T141"/>
  <c r="T138"/>
  <c r="P199"/>
  <c r="T208"/>
  <c r="T215"/>
  <c r="R228"/>
  <c r="T246"/>
  <c r="T249"/>
  <c r="T257"/>
  <c r="BK278"/>
  <c r="J278"/>
  <c r="J109"/>
  <c r="R278"/>
  <c r="P289"/>
  <c r="BK308"/>
  <c r="J308"/>
  <c r="J111"/>
  <c r="R308"/>
  <c r="BK325"/>
  <c r="J325"/>
  <c r="J112"/>
  <c r="R325"/>
  <c r="BK340"/>
  <c r="J340"/>
  <c r="J113"/>
  <c r="P340"/>
  <c r="BK346"/>
  <c r="J346"/>
  <c r="J114"/>
  <c r="R346"/>
  <c r="BK359"/>
  <c r="J359"/>
  <c r="J115"/>
  <c r="R359"/>
  <c r="BK139"/>
  <c r="BK205"/>
  <c r="J205"/>
  <c r="J100"/>
  <c r="BK369"/>
  <c r="J369"/>
  <c r="J117"/>
  <c r="BK371"/>
  <c r="J371"/>
  <c r="J118"/>
  <c r="BK373"/>
  <c r="J373"/>
  <c r="J119"/>
  <c r="F90"/>
  <c r="BF146"/>
  <c r="BF181"/>
  <c r="BF183"/>
  <c r="BF201"/>
  <c r="BF202"/>
  <c r="BF216"/>
  <c r="BF223"/>
  <c r="BF142"/>
  <c r="BF144"/>
  <c r="BF159"/>
  <c r="BF178"/>
  <c r="BF188"/>
  <c r="BF190"/>
  <c r="BF193"/>
  <c r="BF194"/>
  <c r="BF198"/>
  <c r="BF204"/>
  <c r="BF210"/>
  <c r="BF214"/>
  <c r="BF219"/>
  <c r="BF227"/>
  <c r="BF233"/>
  <c r="BF253"/>
  <c r="BF252"/>
  <c r="J87"/>
  <c r="BF163"/>
  <c r="BF173"/>
  <c r="BF180"/>
  <c r="BF196"/>
  <c r="BF211"/>
  <c r="BF217"/>
  <c r="BF221"/>
  <c r="BF224"/>
  <c r="BF229"/>
  <c r="BF235"/>
  <c r="BF236"/>
  <c r="BF237"/>
  <c r="BF242"/>
  <c r="BF245"/>
  <c r="BF140"/>
  <c r="BF187"/>
  <c r="BF206"/>
  <c r="BF218"/>
  <c r="BF230"/>
  <c r="BF240"/>
  <c r="BF248"/>
  <c r="BF250"/>
  <c r="BF255"/>
  <c r="BF256"/>
  <c r="BF258"/>
  <c r="BF259"/>
  <c r="BF263"/>
  <c r="BF270"/>
  <c r="BF283"/>
  <c r="BF149"/>
  <c r="BF160"/>
  <c r="BF175"/>
  <c r="BF260"/>
  <c r="BF171"/>
  <c r="BF226"/>
  <c r="BF232"/>
  <c r="BF234"/>
  <c r="BF243"/>
  <c r="BF266"/>
  <c r="BF271"/>
  <c r="BF272"/>
  <c r="BF276"/>
  <c r="BF280"/>
  <c r="BF185"/>
  <c r="BF200"/>
  <c r="BF212"/>
  <c r="BF225"/>
  <c r="BF231"/>
  <c r="BF238"/>
  <c r="BF239"/>
  <c r="BF244"/>
  <c r="BF247"/>
  <c r="BF254"/>
  <c r="BF261"/>
  <c r="BF265"/>
  <c r="BF268"/>
  <c r="BF275"/>
  <c r="BF279"/>
  <c r="BF287"/>
  <c r="BF305"/>
  <c r="BF309"/>
  <c r="BF310"/>
  <c r="BF313"/>
  <c r="BF316"/>
  <c r="BF317"/>
  <c r="BF330"/>
  <c r="BF332"/>
  <c r="BF334"/>
  <c r="BF356"/>
  <c r="BF358"/>
  <c r="BF269"/>
  <c r="BF277"/>
  <c r="BF281"/>
  <c r="BF282"/>
  <c r="BF284"/>
  <c r="BF290"/>
  <c r="BF293"/>
  <c r="BF312"/>
  <c r="BF319"/>
  <c r="BF320"/>
  <c r="BF326"/>
  <c r="BF336"/>
  <c r="BF337"/>
  <c r="BF338"/>
  <c r="BF370"/>
  <c r="BF372"/>
  <c r="BF285"/>
  <c r="BF286"/>
  <c r="BF288"/>
  <c r="BF292"/>
  <c r="BF297"/>
  <c r="BF300"/>
  <c r="BF301"/>
  <c r="BF322"/>
  <c r="BF339"/>
  <c r="BF341"/>
  <c r="BF344"/>
  <c r="BF363"/>
  <c r="BF374"/>
  <c r="BF143"/>
  <c r="BF148"/>
  <c r="BF157"/>
  <c r="BF162"/>
  <c r="BF192"/>
  <c r="BF209"/>
  <c r="BF213"/>
  <c r="BF220"/>
  <c r="BF222"/>
  <c r="BF241"/>
  <c r="BF251"/>
  <c r="BF262"/>
  <c r="BF264"/>
  <c r="BF267"/>
  <c r="BF274"/>
  <c r="BF294"/>
  <c r="BF296"/>
  <c r="BF303"/>
  <c r="BF307"/>
  <c r="BF314"/>
  <c r="BF324"/>
  <c r="BF343"/>
  <c r="BF345"/>
  <c r="BF347"/>
  <c r="BF357"/>
  <c r="BF360"/>
  <c r="BF364"/>
  <c r="J31"/>
  <c i="1" r="AV95"/>
  <c i="2" r="F33"/>
  <c i="1" r="BB95"/>
  <c r="BB94"/>
  <c r="W31"/>
  <c i="2" r="F31"/>
  <c i="1" r="AZ95"/>
  <c r="AZ94"/>
  <c r="W29"/>
  <c i="2" r="F35"/>
  <c i="1" r="BD95"/>
  <c r="BD94"/>
  <c r="W33"/>
  <c i="2" r="F34"/>
  <c i="1" r="BC95"/>
  <c r="BC94"/>
  <c r="W32"/>
  <c i="2" l="1" r="BK207"/>
  <c r="J207"/>
  <c r="J101"/>
  <c r="BK138"/>
  <c r="R207"/>
  <c r="R137"/>
  <c r="P207"/>
  <c r="P137"/>
  <c i="1" r="AU95"/>
  <c i="2" r="T207"/>
  <c r="T137"/>
  <c r="J139"/>
  <c r="J96"/>
  <c r="J208"/>
  <c r="J102"/>
  <c r="BK368"/>
  <c r="J368"/>
  <c r="J116"/>
  <c i="1" r="AV94"/>
  <c r="AK29"/>
  <c i="2" r="F32"/>
  <c i="1" r="BA95"/>
  <c r="BA94"/>
  <c r="W30"/>
  <c r="AY94"/>
  <c r="AX94"/>
  <c i="2" r="J32"/>
  <c i="1" r="AW95"/>
  <c r="AT95"/>
  <c r="AU94"/>
  <c i="2" l="1" r="BK137"/>
  <c r="J137"/>
  <c r="J94"/>
  <c r="J138"/>
  <c r="J95"/>
  <c i="1" r="AW94"/>
  <c r="AK30"/>
  <c i="2" l="1" r="J28"/>
  <c i="1" r="AG95"/>
  <c r="AG94"/>
  <c r="AK26"/>
  <c r="AT94"/>
  <c r="AN94"/>
  <c i="2" l="1" r="J37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<sst xmlns="http://schemas.openxmlformats.org/spreadsheetml/2006/main">
  <si>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</si>
  <si>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</si>
  <si>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</si>
  <si>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</si>
  <si>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{91ae1f0c-aebb-476c-8855-49ce76e88fab}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</si>
  <si>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</si>
  <si>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</si>
  <si>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</si>
  <si>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</si>
  <si>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</si>
  <si>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</si>
  <si>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</si>
  <si>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</si>
  <si>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</si>
  <si>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Jablon-42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</si>
  <si>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</si>
  <si>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</si>
  <si>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bytu č.42</t>
  </si>
  <si>
    <t>KSO:</t>
  </si>
  <si>
    <t>CC-CZ:</t>
  </si>
  <si>
    <t>Místo:</t>
  </si>
  <si>
    <t>Jabloňova 24, Brno</t>
  </si>
  <si>
    <t>Datum:</t>
  </si>
  <si>
    <t>1. 9. 2025</t>
  </si>
  <si>
    <t>Zadavatel:</t>
  </si>
  <si>
    <t>IČ:</t>
  </si>
  <si>
    <t>MmBrna, OSM, Husova 3, Brno</t>
  </si>
  <si>
    <t>DIČ:</t>
  </si>
  <si>
    <t>Uchazeč:</t>
  </si>
  <si>
    <t>Vyplň údaj</t>
  </si>
  <si>
    <t>Projektant:</t>
  </si>
  <si>
    <t>Radka Volková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</si>
  <si>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</si>
  <si>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</si>
  <si>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</si>
  <si>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</si>
  <si>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</si>
  <si>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</si>
  <si>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</si>
  <si>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</si>
  <si>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</si>
  <si>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</si>
  <si>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</si>
  <si>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</si>
  <si>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</si>
  <si>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</si>
  <si>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</si>
  <si>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</si>
  <si>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</si>
  <si>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</si>
  <si>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</si>
  <si>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</si>
  <si>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</si>
  <si>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</si>
  <si>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</si>
  <si>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</si>
  <si>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</si>
  <si>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</si>
  <si>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</si>
  <si>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</si>
  <si>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</si>
  <si>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</si>
  <si>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</si>
  <si>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</si>
  <si>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</si>
  <si>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</si>
  <si>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</si>
  <si>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</si>
  <si>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</si>
  <si>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</si>
  <si>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</si>
  <si>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</si>
  <si>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</si>
  <si>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</si>
  <si>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</si>
  <si>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</si>
  <si>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</si>
  <si>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</si>
  <si>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</si>
  <si>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</si>
  <si>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</si>
  <si>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</si>
  <si>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</si>
  <si>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</si>
  <si>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</si>
  <si>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</si>
  <si>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</si>
  <si>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</si>
  <si>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</si>
  <si>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</si>
  <si>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</si>
  <si>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</si>
  <si>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</si>
  <si>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</si>
  <si>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</si>
  <si>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</si>
  <si>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</si>
  <si>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</si>
  <si>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</si>
  <si>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</si>
  <si>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</si>
  <si>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</si>
  <si>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</si>
  <si>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</si>
  <si>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</si>
  <si>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</si>
  <si>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</si>
  <si>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</si>
  <si>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</si>
  <si>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</si>
  <si>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</si>
  <si>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</si>
  <si>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</si>
  <si>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</si>
  <si>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</si>
  <si>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</si>
  <si>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</si>
  <si>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</si>
  <si>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</si>
  <si>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</si>
  <si>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</si>
  <si>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</si>
  <si>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</si>
  <si>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</si>
  <si>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</si>
  <si>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</si>
  <si>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</si>
  <si>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</si>
  <si>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</si>
  <si>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</si>
  <si>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</si>
  <si>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</si>
  <si>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340236212</t>
  </si>
  <si>
    <t>Zazdívka otvorů v příčkách nebo stěnách pl přes 0,0225 do 0,09 m2 cihlami plnými tl přes 100 mm</t>
  </si>
  <si>
    <t>kus</t>
  </si>
  <si>
    <t>CS ÚRS 2025 02</t>
  </si>
  <si>
    <t>4</t>
  </si>
  <si>
    <t>2</t>
  </si>
  <si>
    <t>-1778101811</t>
  </si>
  <si>
    <t>6</t>
  </si>
  <si>
    <t>Úpravy povrchů, podlahy a osazování výplní</t>
  </si>
  <si>
    <t>611131111</t>
  </si>
  <si>
    <t>Polymercementový spojovací můstek vnitřních stropů nanášený ručně-kuchyň</t>
  </si>
  <si>
    <t>m2</t>
  </si>
  <si>
    <t>-1102053202</t>
  </si>
  <si>
    <t>611321121</t>
  </si>
  <si>
    <t>Vápenocementová omítka hladká jednovrstvá vnitřních stropů rovných nanášená ručně-kuchyň</t>
  </si>
  <si>
    <t>1850489457</t>
  </si>
  <si>
    <t>611325421</t>
  </si>
  <si>
    <t>Oprava vnitřní vápenocementové štukové omítky stropů v rozsahu plochy do 10 %</t>
  </si>
  <si>
    <t>CS ÚRS 2023 02</t>
  </si>
  <si>
    <t>1240079771</t>
  </si>
  <si>
    <t>VV</t>
  </si>
  <si>
    <t>4,85+5,7+22,5+12,05-3</t>
  </si>
  <si>
    <t>5</t>
  </si>
  <si>
    <t>611131121</t>
  </si>
  <si>
    <t>Penetrační disperzní nátěr vnitřních stropů nanášený ručně-kuchyň</t>
  </si>
  <si>
    <t>-23291902</t>
  </si>
  <si>
    <t>22,46</t>
  </si>
  <si>
    <t>611321131</t>
  </si>
  <si>
    <t>Vápenocementový štuk vnitřních rovných stropů tloušťky do 3 mm-kuchyň</t>
  </si>
  <si>
    <t>-7541178</t>
  </si>
  <si>
    <t>7</t>
  </si>
  <si>
    <t>612131121</t>
  </si>
  <si>
    <t>Penetrační disperzní nátěr vnitřních stěn nanášený ručně</t>
  </si>
  <si>
    <t>-1325726927</t>
  </si>
  <si>
    <t>"1,3,4-v=1,0"(2,18+2,6+6,87+3,885+0,62+2,9+4,2)*2*1,0</t>
  </si>
  <si>
    <t>-(0,9*1,0*6)+1,0*0,2*6</t>
  </si>
  <si>
    <t>Mezisoučet</t>
  </si>
  <si>
    <t>"2"(2,19+2,6)*2*2,1-0,9*2,0</t>
  </si>
  <si>
    <t>"3"(2,3+2,15+0,6)*0,6</t>
  </si>
  <si>
    <t>Součet</t>
  </si>
  <si>
    <t>8</t>
  </si>
  <si>
    <t>612135101</t>
  </si>
  <si>
    <t>Hrubá výplň rýh ve stěnách maltou jakékoli šířky rýhy</t>
  </si>
  <si>
    <t>-307235928</t>
  </si>
  <si>
    <t>1,5*0,2*4+(2,2+2,6)*2*0,1"sokl"</t>
  </si>
  <si>
    <t>9</t>
  </si>
  <si>
    <t>612321121</t>
  </si>
  <si>
    <t>Vápenocementová omítka hladká jednovrstvá vnitřních stěn nanášená ručně</t>
  </si>
  <si>
    <t>-729139475</t>
  </si>
  <si>
    <t>10</t>
  </si>
  <si>
    <t>612321141</t>
  </si>
  <si>
    <t>Vápenocementová omítka štuková dvouvrstvá vnitřních stěn nanášená ručně</t>
  </si>
  <si>
    <t>2011048102</t>
  </si>
  <si>
    <t>60,628-18,318</t>
  </si>
  <si>
    <t>11</t>
  </si>
  <si>
    <t>612321191</t>
  </si>
  <si>
    <t>Příplatek k vápenocementové omítce vnitřních stěn za každých dalších 5 mm tloušťky ručně</t>
  </si>
  <si>
    <t>-937208956</t>
  </si>
  <si>
    <t>612325421</t>
  </si>
  <si>
    <t>Oprava vnitřní vápenocementové štukové omítky stěn v rozsahu plochy do 10 %</t>
  </si>
  <si>
    <t>-1977901629</t>
  </si>
  <si>
    <t>"1"(2,18+2,6)*2*2,6-0,9*2*3+5*0,2</t>
  </si>
  <si>
    <t>"2"(2,2+2,6)*2*0,6</t>
  </si>
  <si>
    <t>"3"(3,89+6,87+0,62)*2*2,6-0,9*2,0-1,75*1,95-1,1*0,6+2,3*0,2+5,75*0,2</t>
  </si>
  <si>
    <t>"4"(2,9+4,2)*2*2,6-0,9*2,0-0,9*1,95+4,9*0,2</t>
  </si>
  <si>
    <t>-60,628</t>
  </si>
  <si>
    <t>13</t>
  </si>
  <si>
    <t>619991011</t>
  </si>
  <si>
    <t>Obalení konstrukcí a prvků fólií přilepenou lepící páskou</t>
  </si>
  <si>
    <t>CS ÚRS 2022 01</t>
  </si>
  <si>
    <t>-25409836</t>
  </si>
  <si>
    <t>0,9*1,95+1,75*1,95+0,6*0,6+0,9*2,0+1,1*0,6</t>
  </si>
  <si>
    <t>14</t>
  </si>
  <si>
    <t>631311114</t>
  </si>
  <si>
    <t>Zapravení rýh v betonové mazanině do hl.70mm- oprava vody</t>
  </si>
  <si>
    <t>m3</t>
  </si>
  <si>
    <t>365983884</t>
  </si>
  <si>
    <t>0,1*0,2*11,5</t>
  </si>
  <si>
    <t>15</t>
  </si>
  <si>
    <t>642-pc 1</t>
  </si>
  <si>
    <t>Odvoz a likvidace dveří</t>
  </si>
  <si>
    <t>1913924963</t>
  </si>
  <si>
    <t>Ostatní konstrukce a práce, bourání</t>
  </si>
  <si>
    <t>16</t>
  </si>
  <si>
    <t>952901111</t>
  </si>
  <si>
    <t xml:space="preserve">Vyčištění bytu při výšce podlaží do 4 m </t>
  </si>
  <si>
    <t>1741204335</t>
  </si>
  <si>
    <t>4,85+5,7+22,5+12,05</t>
  </si>
  <si>
    <t>17</t>
  </si>
  <si>
    <t>952-pc 1</t>
  </si>
  <si>
    <t>Odvoz a likvidace, háků, háčků a šrouby, kuchyňské linky, digestoře, světel,dřezu, žaluzií, spižní skříně, vestavěné skříně, madel, závěsu, sedátka, vpusti</t>
  </si>
  <si>
    <t>sada</t>
  </si>
  <si>
    <t>-1796061615</t>
  </si>
  <si>
    <t>18</t>
  </si>
  <si>
    <t>965081213</t>
  </si>
  <si>
    <t>Bourání podlah z dlaždic keramických tl do 10 mm plochy přes 1 m2</t>
  </si>
  <si>
    <t>266410619</t>
  </si>
  <si>
    <t>"1,2"4,85+5,7</t>
  </si>
  <si>
    <t>19</t>
  </si>
  <si>
    <t>965081611</t>
  </si>
  <si>
    <t>Odsekání soklíků rovných</t>
  </si>
  <si>
    <t>m</t>
  </si>
  <si>
    <t>1422816783</t>
  </si>
  <si>
    <t>(2,18+2,6)*2</t>
  </si>
  <si>
    <t>20</t>
  </si>
  <si>
    <t>968-pc 2</t>
  </si>
  <si>
    <t>Umýt vchodové dveře a odstranit nálepku, oprava těsnění, kování</t>
  </si>
  <si>
    <t>1585417535</t>
  </si>
  <si>
    <t>971042331</t>
  </si>
  <si>
    <t>Vybourání otvorů v příčkách a zdech pl do 0,09 m2 tl do 150 mm</t>
  </si>
  <si>
    <t>1913793662</t>
  </si>
  <si>
    <t>22</t>
  </si>
  <si>
    <t>974031145</t>
  </si>
  <si>
    <t>Vysekání rýh ve zdivu cihelném hl do 70 mm š do 200 mm</t>
  </si>
  <si>
    <t>-1539292435</t>
  </si>
  <si>
    <t>1,5*4</t>
  </si>
  <si>
    <t>23</t>
  </si>
  <si>
    <t>974042545</t>
  </si>
  <si>
    <t>Vysekání rýh v dlažbě betonové nebo jiné monolitické hl do 70 mm š do 200 mm</t>
  </si>
  <si>
    <t>1469700395</t>
  </si>
  <si>
    <t>2,2+2,2+2,6+1,5+3,0</t>
  </si>
  <si>
    <t>24</t>
  </si>
  <si>
    <t>978011111</t>
  </si>
  <si>
    <t>Otlučení (osekání) vnitřní vápenné nebo vápenocementové omítky stropů v rozsahu do 10 %</t>
  </si>
  <si>
    <t>1795335521</t>
  </si>
  <si>
    <t>25</t>
  </si>
  <si>
    <t>978011191</t>
  </si>
  <si>
    <t>Otlučení (osekání) vnitřní vápenné nebo vápenocementové omítky stropů v rozsahu přes 50 do 100 %</t>
  </si>
  <si>
    <t>1032517277</t>
  </si>
  <si>
    <t>26</t>
  </si>
  <si>
    <t>978013121</t>
  </si>
  <si>
    <t>Otlučení (osekání) vnitřní vápenné nebo vápenocementové omítky stěn v rozsahu přes 5 do 10 %</t>
  </si>
  <si>
    <t>2039682528</t>
  </si>
  <si>
    <t>54,85</t>
  </si>
  <si>
    <t>27</t>
  </si>
  <si>
    <t>978013191</t>
  </si>
  <si>
    <t>Otlučení (osekání) vnitřní vápenné nebo vápenocementové omítky stěn v rozsahu 100 %</t>
  </si>
  <si>
    <t>CS ÚRS 2023 01</t>
  </si>
  <si>
    <t>1569533664</t>
  </si>
  <si>
    <t>42,31+21,35</t>
  </si>
  <si>
    <t>28</t>
  </si>
  <si>
    <t>978059541</t>
  </si>
  <si>
    <t>Odsekání a odebrání obkladů stěn z vnitřních obkládaček plochy přes 1 m2</t>
  </si>
  <si>
    <t>-1429917617</t>
  </si>
  <si>
    <t>997</t>
  </si>
  <si>
    <t>Přesun sutě</t>
  </si>
  <si>
    <t>29</t>
  </si>
  <si>
    <t>997013211</t>
  </si>
  <si>
    <t>Vnitrostaveništní doprava suti a vybouraných hmot pro budovy v do 6 m ručně</t>
  </si>
  <si>
    <t>t</t>
  </si>
  <si>
    <t>192041055</t>
  </si>
  <si>
    <t>30</t>
  </si>
  <si>
    <t>997013501</t>
  </si>
  <si>
    <t>Odvoz suti a vybouraných hmot na skládku nebo meziskládku do 1 km se složením</t>
  </si>
  <si>
    <t>878411148</t>
  </si>
  <si>
    <t>31</t>
  </si>
  <si>
    <t>997013509</t>
  </si>
  <si>
    <t>Příplatek k odvozu suti a vybouraných hmot na skládku ZKD 1 km přes 1 km</t>
  </si>
  <si>
    <t>-1024520973</t>
  </si>
  <si>
    <t>6,833*14 'Přepočtené koeficientem množství</t>
  </si>
  <si>
    <t>32</t>
  </si>
  <si>
    <t>997013601</t>
  </si>
  <si>
    <t>Poplatek za uložení na skládce (skládkovné) stavebního odpadu</t>
  </si>
  <si>
    <t>-1874728788</t>
  </si>
  <si>
    <t>998</t>
  </si>
  <si>
    <t>Přesun hmot</t>
  </si>
  <si>
    <t>33</t>
  </si>
  <si>
    <t>998018001</t>
  </si>
  <si>
    <t>Přesun hmot pro budovy ruční pro budovy v do 6 m</t>
  </si>
  <si>
    <t>681755100</t>
  </si>
  <si>
    <t>PSV</t>
  </si>
  <si>
    <t>Práce a dodávky PSV</t>
  </si>
  <si>
    <t>713</t>
  </si>
  <si>
    <t>Izolace tepelné</t>
  </si>
  <si>
    <t>34</t>
  </si>
  <si>
    <t>283773015R</t>
  </si>
  <si>
    <t>Izolace potrubí Tubolit DG 18 x 25mm šedá</t>
  </si>
  <si>
    <t>-1260585411</t>
  </si>
  <si>
    <t>35</t>
  </si>
  <si>
    <t>283773027R</t>
  </si>
  <si>
    <t>Izolace potrubí Tubolit DG 22 x 25mm šedá</t>
  </si>
  <si>
    <t>-1946874457</t>
  </si>
  <si>
    <t>36</t>
  </si>
  <si>
    <t>631R4 006</t>
  </si>
  <si>
    <t>Návleková izolace-montáž</t>
  </si>
  <si>
    <t>hod</t>
  </si>
  <si>
    <t>-889628784</t>
  </si>
  <si>
    <t>37</t>
  </si>
  <si>
    <t>713-pc 1</t>
  </si>
  <si>
    <t xml:space="preserve">Odstranění tepelné izolace </t>
  </si>
  <si>
    <t>1947612127</t>
  </si>
  <si>
    <t>38</t>
  </si>
  <si>
    <t>998713311</t>
  </si>
  <si>
    <t>Přesun hmot procentní pro izolace tepelné ruční v objektech v do 6 m</t>
  </si>
  <si>
    <t>%</t>
  </si>
  <si>
    <t>1768035603</t>
  </si>
  <si>
    <t>39</t>
  </si>
  <si>
    <t>998713319</t>
  </si>
  <si>
    <t>Příplatek k ručnímu přesunu hmot procentnímu pro izolace tepelné za zvětšený přesun ZKD 50 m</t>
  </si>
  <si>
    <t>-472008814</t>
  </si>
  <si>
    <t>722</t>
  </si>
  <si>
    <t>Zdravotechnika - vnitřní vodovod</t>
  </si>
  <si>
    <t>40</t>
  </si>
  <si>
    <t>722130801R</t>
  </si>
  <si>
    <t xml:space="preserve">Demontáž potrubí </t>
  </si>
  <si>
    <t>-88829524</t>
  </si>
  <si>
    <t>41</t>
  </si>
  <si>
    <t>722173112</t>
  </si>
  <si>
    <t xml:space="preserve">Potrubí vodovodní  vícevrstvé IVAR.ALPEX DUO, lisovaný spoj PN 10  D 16x2,0 mm</t>
  </si>
  <si>
    <t>-1027138290</t>
  </si>
  <si>
    <t>42</t>
  </si>
  <si>
    <t>7221731121</t>
  </si>
  <si>
    <t xml:space="preserve">Potrubí vodovodní  vícevrstvé IVAR.ALPEX DUO, lisovaný spoj PN 10  D 20x2,0 mm</t>
  </si>
  <si>
    <t>-1144680645</t>
  </si>
  <si>
    <t>43</t>
  </si>
  <si>
    <t>722176112</t>
  </si>
  <si>
    <t>Montáž potrubí plastové vodovodní</t>
  </si>
  <si>
    <t>407085681</t>
  </si>
  <si>
    <t>44</t>
  </si>
  <si>
    <t xml:space="preserve">7221-pc  1</t>
  </si>
  <si>
    <t>Vypouštění vody, kýblování, vynášení</t>
  </si>
  <si>
    <t>-860421343</t>
  </si>
  <si>
    <t>45</t>
  </si>
  <si>
    <t>7221-pc 2</t>
  </si>
  <si>
    <t>Úprava napojení vody a odpadu v kuchyni -příprava na myčku</t>
  </si>
  <si>
    <t>1057855234</t>
  </si>
  <si>
    <t>46</t>
  </si>
  <si>
    <t>7221-pc 3</t>
  </si>
  <si>
    <t>Dilatační a tlaková zkouška</t>
  </si>
  <si>
    <t>-1438650414</t>
  </si>
  <si>
    <t>47</t>
  </si>
  <si>
    <t>7221-pc 4</t>
  </si>
  <si>
    <t>Napouštění vody do systému</t>
  </si>
  <si>
    <t>1567653734</t>
  </si>
  <si>
    <t>48</t>
  </si>
  <si>
    <t>7221-pc 5</t>
  </si>
  <si>
    <t>Proplach systému a desinfekce potrubí</t>
  </si>
  <si>
    <t>-1107820076</t>
  </si>
  <si>
    <t>49</t>
  </si>
  <si>
    <t>7221-pc 6</t>
  </si>
  <si>
    <t>Dokladová část</t>
  </si>
  <si>
    <t>563045574</t>
  </si>
  <si>
    <t>50</t>
  </si>
  <si>
    <t>998722311</t>
  </si>
  <si>
    <t>Přesun hmot procentní pro vnitřní vodovod ruční v objektech v do 6 m</t>
  </si>
  <si>
    <t>1676123946</t>
  </si>
  <si>
    <t>51</t>
  </si>
  <si>
    <t>998722319</t>
  </si>
  <si>
    <t>Příplatek k ručnímu k přesunu hmot procentnímu pro vnitřní vodovod za zvětšený přesun ZKD 50 m</t>
  </si>
  <si>
    <t>1228222669</t>
  </si>
  <si>
    <t>725</t>
  </si>
  <si>
    <t>Zdravotechnika - zařizovací předměty</t>
  </si>
  <si>
    <t>52</t>
  </si>
  <si>
    <t>725110814</t>
  </si>
  <si>
    <t>Demontáž klozetu Kombi</t>
  </si>
  <si>
    <t>soubor</t>
  </si>
  <si>
    <t>CS ÚRS 2024 01</t>
  </si>
  <si>
    <t>-1254171545</t>
  </si>
  <si>
    <t>53</t>
  </si>
  <si>
    <t>725112173</t>
  </si>
  <si>
    <t>Kombi klozet s hlubokým splachováním pro handicapované včetně hadičky a rohového ventilu</t>
  </si>
  <si>
    <t>134048957</t>
  </si>
  <si>
    <t>54</t>
  </si>
  <si>
    <t>725210821</t>
  </si>
  <si>
    <t>Demontáž umyvadel bez výtokových armatur</t>
  </si>
  <si>
    <t>244699436</t>
  </si>
  <si>
    <t>55</t>
  </si>
  <si>
    <t>M</t>
  </si>
  <si>
    <t>AZP.R1020101</t>
  </si>
  <si>
    <t>Výměna madla ve sprše-podobné</t>
  </si>
  <si>
    <t>-2135063985</t>
  </si>
  <si>
    <t>56</t>
  </si>
  <si>
    <t>AZP.R1054501</t>
  </si>
  <si>
    <t>Výměna madla u WC a umyvadla-podobné</t>
  </si>
  <si>
    <t>979941422</t>
  </si>
  <si>
    <t>57</t>
  </si>
  <si>
    <t>55147081</t>
  </si>
  <si>
    <t>Výměna sedátka- sklopné do sprchy s opěrnou nohou nerez lesk 440x450x460mm</t>
  </si>
  <si>
    <t>-1566477545</t>
  </si>
  <si>
    <t>58</t>
  </si>
  <si>
    <t>725211601</t>
  </si>
  <si>
    <t>Umyvadlo keramické bílé připevněné na stěnu šrouby-podobné-umyvadlo pro invalidy</t>
  </si>
  <si>
    <t>-954902114</t>
  </si>
  <si>
    <t>59</t>
  </si>
  <si>
    <t>725310823</t>
  </si>
  <si>
    <t>Demontáž dřez jednoduchý vestavěný v kuchyňských sestavách bez výtokových armatur</t>
  </si>
  <si>
    <t>-855158294</t>
  </si>
  <si>
    <t>60</t>
  </si>
  <si>
    <t>7256-pc 1</t>
  </si>
  <si>
    <t>Vyřazení sporáku na základě vyřazovacího protokolu, následná likvidace sporáku</t>
  </si>
  <si>
    <t>1813037303</t>
  </si>
  <si>
    <t>61</t>
  </si>
  <si>
    <t>7256-pc 2</t>
  </si>
  <si>
    <t>Výměna přípravy na pračku</t>
  </si>
  <si>
    <t>975997260</t>
  </si>
  <si>
    <t>62</t>
  </si>
  <si>
    <t>7256-pc 3</t>
  </si>
  <si>
    <t>Výměna vpusti</t>
  </si>
  <si>
    <t>1360761399</t>
  </si>
  <si>
    <t>63</t>
  </si>
  <si>
    <t>7256-pc 4</t>
  </si>
  <si>
    <t>Demontáž zrcadla v koupelně, uskladnění a po opravách se znovu osadí</t>
  </si>
  <si>
    <t>444558375</t>
  </si>
  <si>
    <t>64</t>
  </si>
  <si>
    <t>725820801</t>
  </si>
  <si>
    <t>Demontáž baterie nástěnné do G 3 / 4</t>
  </si>
  <si>
    <t>-1786265807</t>
  </si>
  <si>
    <t>65</t>
  </si>
  <si>
    <t>725820802</t>
  </si>
  <si>
    <t>Demontáž baterie stojánkové do jednoho otvoru</t>
  </si>
  <si>
    <t>-1947939035</t>
  </si>
  <si>
    <t>66</t>
  </si>
  <si>
    <t>725822613R</t>
  </si>
  <si>
    <t>Baterie umyvadlová stojánková páková pro invalidy</t>
  </si>
  <si>
    <t>17737501</t>
  </si>
  <si>
    <t>67</t>
  </si>
  <si>
    <t>725831312</t>
  </si>
  <si>
    <t>Baterie sprchová nástěnná páková s příslušenstvím a pevným držákem</t>
  </si>
  <si>
    <t>159366628</t>
  </si>
  <si>
    <t>68</t>
  </si>
  <si>
    <t>998725311</t>
  </si>
  <si>
    <t>Přesun hmot procentní pro zařizovací předměty ruční v objektech v do 6 m</t>
  </si>
  <si>
    <t>966600255</t>
  </si>
  <si>
    <t>734</t>
  </si>
  <si>
    <t>Ústřední vytápění - armatury</t>
  </si>
  <si>
    <t>69</t>
  </si>
  <si>
    <t>734221682.GCM</t>
  </si>
  <si>
    <t>Výměna termostatické hlavice a uzávěru</t>
  </si>
  <si>
    <t>874805101</t>
  </si>
  <si>
    <t>70</t>
  </si>
  <si>
    <t>998734311</t>
  </si>
  <si>
    <t>Přesun hmot procentní pro armatury ruční v objektech v do 6 m</t>
  </si>
  <si>
    <t>1814113275</t>
  </si>
  <si>
    <t>735</t>
  </si>
  <si>
    <t>Ústřední vytápění - otopná tělesa</t>
  </si>
  <si>
    <t>71</t>
  </si>
  <si>
    <t>735161811</t>
  </si>
  <si>
    <t>Demontáž otopných těles k dalšímu použití</t>
  </si>
  <si>
    <t>CS ÚRS 2022 02</t>
  </si>
  <si>
    <t>976062999</t>
  </si>
  <si>
    <t>72</t>
  </si>
  <si>
    <t>735159110</t>
  </si>
  <si>
    <t xml:space="preserve">Montáž otopných těles  stávajících</t>
  </si>
  <si>
    <t>-1331441935</t>
  </si>
  <si>
    <t>73</t>
  </si>
  <si>
    <t>735161811.2</t>
  </si>
  <si>
    <t>Vyčištění radiátoru a trub</t>
  </si>
  <si>
    <t>1610745132</t>
  </si>
  <si>
    <t>74</t>
  </si>
  <si>
    <t>735191905</t>
  </si>
  <si>
    <t>Odvzdušnění otopných těles</t>
  </si>
  <si>
    <t>-1863580881</t>
  </si>
  <si>
    <t>75</t>
  </si>
  <si>
    <t>735191910</t>
  </si>
  <si>
    <t>Napuštění vody do otopných těles</t>
  </si>
  <si>
    <t>526765957</t>
  </si>
  <si>
    <t>76</t>
  </si>
  <si>
    <t>735494811</t>
  </si>
  <si>
    <t>Vypuštění vody z otopných těles</t>
  </si>
  <si>
    <t>1794647177</t>
  </si>
  <si>
    <t>77</t>
  </si>
  <si>
    <t>998735311</t>
  </si>
  <si>
    <t>Přesun hmot procentní pro otopná tělesa ruční v objektech v do 6 m</t>
  </si>
  <si>
    <t>139145026</t>
  </si>
  <si>
    <t>741</t>
  </si>
  <si>
    <t>Elektroinstalace - silnoproud</t>
  </si>
  <si>
    <t>78</t>
  </si>
  <si>
    <t>741330335</t>
  </si>
  <si>
    <t>Montáž ovladač tlačítkový vestavný-objímka se žárovkou</t>
  </si>
  <si>
    <t>1716452141</t>
  </si>
  <si>
    <t>79</t>
  </si>
  <si>
    <t>34512200</t>
  </si>
  <si>
    <t>objímka žárovky E14 svorcová 1253-040 termoplast</t>
  </si>
  <si>
    <t>CS ÚRS 2021 01</t>
  </si>
  <si>
    <t>-182687614</t>
  </si>
  <si>
    <t>80</t>
  </si>
  <si>
    <t>34774102</t>
  </si>
  <si>
    <t>žárovka LED E27 6W</t>
  </si>
  <si>
    <t>1012700673</t>
  </si>
  <si>
    <t>81</t>
  </si>
  <si>
    <t>741370002</t>
  </si>
  <si>
    <t>Montáž svítidlo žárovkové bytové stropní přisazené 1 zdroj se sklem</t>
  </si>
  <si>
    <t>-551245416</t>
  </si>
  <si>
    <t>82</t>
  </si>
  <si>
    <t>348212</t>
  </si>
  <si>
    <t>svítidlo bytové žárovkové stropní včetně světelného zdroje a recykl.poplatku</t>
  </si>
  <si>
    <t>656022187</t>
  </si>
  <si>
    <t>83</t>
  </si>
  <si>
    <t>3482123</t>
  </si>
  <si>
    <t>svítidlo bytové žárovkové stropní včetně světelného zdroje a recykl.poplatku do vlhkého prostředí</t>
  </si>
  <si>
    <t>1146197475</t>
  </si>
  <si>
    <t>84</t>
  </si>
  <si>
    <t>741371841</t>
  </si>
  <si>
    <t>Demontáž svítidla interiérového se standardní paticí nebo int. zdrojem LED přisazeného stropního do 0,09 m2 bez zachování funkčnosti</t>
  </si>
  <si>
    <t>1276551787</t>
  </si>
  <si>
    <t>85</t>
  </si>
  <si>
    <t>741810001</t>
  </si>
  <si>
    <t>Celková prohlídka elektrického rozvodu a zařízení do 100 000,- Kč vč.revize</t>
  </si>
  <si>
    <t>-606937593</t>
  </si>
  <si>
    <t>86</t>
  </si>
  <si>
    <t>741811011</t>
  </si>
  <si>
    <t>Kontrola rozvaděč nn silový hmotnosti do 200 kg</t>
  </si>
  <si>
    <t>-487007758</t>
  </si>
  <si>
    <t>87</t>
  </si>
  <si>
    <t>7418-pc 1</t>
  </si>
  <si>
    <t>D+M osvětlení kuchyňské linky pod horními skříňkami delší</t>
  </si>
  <si>
    <t>600617368</t>
  </si>
  <si>
    <t>88</t>
  </si>
  <si>
    <t>7420-pc 2</t>
  </si>
  <si>
    <t>Likvidace demontovaného elektroodpadu</t>
  </si>
  <si>
    <t>-410787813</t>
  </si>
  <si>
    <t>89</t>
  </si>
  <si>
    <t>7420-pc 3</t>
  </si>
  <si>
    <t>Dodávka a montáž el.sporáku se sklokeramickou deskou-nebude indukční</t>
  </si>
  <si>
    <t>-496183466</t>
  </si>
  <si>
    <t>90</t>
  </si>
  <si>
    <t>7410-pc 4</t>
  </si>
  <si>
    <t>Výměna vypínače u pracovní desky</t>
  </si>
  <si>
    <t>-1550651130</t>
  </si>
  <si>
    <t>91</t>
  </si>
  <si>
    <t>7410-pc 5</t>
  </si>
  <si>
    <t>Výměna2 x dvou zásuvky u kuchyňské linky</t>
  </si>
  <si>
    <t>-1682973654</t>
  </si>
  <si>
    <t>92</t>
  </si>
  <si>
    <t>998741311</t>
  </si>
  <si>
    <t>Přesun hmot procentní pro silnoproud ruční v objektech v do 6 m</t>
  </si>
  <si>
    <t>-569525943</t>
  </si>
  <si>
    <t>742</t>
  </si>
  <si>
    <t>Elektroinstalace - slaboproud</t>
  </si>
  <si>
    <t>93</t>
  </si>
  <si>
    <t>742310006</t>
  </si>
  <si>
    <t>Montáž domácího nástěnného audio/video telefonu včetně zprovoznění</t>
  </si>
  <si>
    <t>-354903983</t>
  </si>
  <si>
    <t>94</t>
  </si>
  <si>
    <t>38226805</t>
  </si>
  <si>
    <t>domovní telefon s ovládáním elektrického zámku</t>
  </si>
  <si>
    <t>-590013178</t>
  </si>
  <si>
    <t>95</t>
  </si>
  <si>
    <t>742310806</t>
  </si>
  <si>
    <t>Demontáž domácího nástěnného audio/video telefonu</t>
  </si>
  <si>
    <t>619521011</t>
  </si>
  <si>
    <t>96</t>
  </si>
  <si>
    <t>998742311</t>
  </si>
  <si>
    <t>Přesun hmot procentní pro slaboproud ruční v objektech v do 6 m</t>
  </si>
  <si>
    <t>-1214552284</t>
  </si>
  <si>
    <t>766</t>
  </si>
  <si>
    <t>Konstrukce truhlářské</t>
  </si>
  <si>
    <t>97</t>
  </si>
  <si>
    <t>766-pc 1</t>
  </si>
  <si>
    <t>Před objednáním dveří-přeměřit na stavbě</t>
  </si>
  <si>
    <t>1850150781</t>
  </si>
  <si>
    <t>98</t>
  </si>
  <si>
    <t>766-pc 2</t>
  </si>
  <si>
    <t>Výměna kuchyňské linky vč,digestoře, dřezu, baterie stojánkové -stějně uspořádaná jako původní</t>
  </si>
  <si>
    <t>1651451016</t>
  </si>
  <si>
    <t>99</t>
  </si>
  <si>
    <t>766-pc 3</t>
  </si>
  <si>
    <t xml:space="preserve">Vyčištění, seřízení oken,oprava kování, demontáž žaluzií </t>
  </si>
  <si>
    <t>817709740</t>
  </si>
  <si>
    <t>100</t>
  </si>
  <si>
    <t>766-pc 3a</t>
  </si>
  <si>
    <t>Vyčištění, seřízení oken,oprava nebo výměna kování, výměna pákového mechanizmu</t>
  </si>
  <si>
    <t>-1757312521</t>
  </si>
  <si>
    <t>101</t>
  </si>
  <si>
    <t>766-pc 4</t>
  </si>
  <si>
    <t>Výměna dveří do koupelny-dveře bílé, plné 90/197cm včetně kování,klik,zámku a větracích mřížek, madla a přechodové lišty</t>
  </si>
  <si>
    <t>-1927810733</t>
  </si>
  <si>
    <t>102</t>
  </si>
  <si>
    <t>766-pc 5</t>
  </si>
  <si>
    <t xml:space="preserve">Výměna dveří kuchyň- dveře bílé, prosklené  90/197cm včetně kování,klik,zámku a madla</t>
  </si>
  <si>
    <t>-1688608792</t>
  </si>
  <si>
    <t>103</t>
  </si>
  <si>
    <t>766-pc 6</t>
  </si>
  <si>
    <t xml:space="preserve">Výměna dveří do pokoje- dveře bílé, plné  90/197cm včetně kování,klik,zámku a madla</t>
  </si>
  <si>
    <t>-88824443</t>
  </si>
  <si>
    <t>104</t>
  </si>
  <si>
    <t>766-pc 7</t>
  </si>
  <si>
    <t>Výměna vestavěné skříně dle původní</t>
  </si>
  <si>
    <t>-1116928922</t>
  </si>
  <si>
    <t>105</t>
  </si>
  <si>
    <t>766-pc 8</t>
  </si>
  <si>
    <t>Výměna spižní skříně dle původní</t>
  </si>
  <si>
    <t>-1676188457</t>
  </si>
  <si>
    <t>106</t>
  </si>
  <si>
    <t>998766311</t>
  </si>
  <si>
    <t>Přesun hmot procentní pro kce truhlářské ruční v objektech v do 6 m</t>
  </si>
  <si>
    <t>-1638647153</t>
  </si>
  <si>
    <t>771</t>
  </si>
  <si>
    <t>Podlahy z dlaždic</t>
  </si>
  <si>
    <t>107</t>
  </si>
  <si>
    <t>771111011</t>
  </si>
  <si>
    <t>Vysátí podkladu před pokládkou dlažby</t>
  </si>
  <si>
    <t>2143510388</t>
  </si>
  <si>
    <t>4,85+5,7</t>
  </si>
  <si>
    <t>108</t>
  </si>
  <si>
    <t>771121011</t>
  </si>
  <si>
    <t>Nátěr penetrační na podlahu</t>
  </si>
  <si>
    <t>-431063017</t>
  </si>
  <si>
    <t>109</t>
  </si>
  <si>
    <t>771121022</t>
  </si>
  <si>
    <t>Broušení betonového podkladu před pokládkou dlažby</t>
  </si>
  <si>
    <t>-888152406</t>
  </si>
  <si>
    <t>110</t>
  </si>
  <si>
    <t>771474113</t>
  </si>
  <si>
    <t>Montáž soklů z dlaždic keramických rovných lepených cementovým flexibilním lepidlem v přes 90 do 120 mm</t>
  </si>
  <si>
    <t>-1979146530</t>
  </si>
  <si>
    <t>"1"(2,20+2,6)*2</t>
  </si>
  <si>
    <t>111</t>
  </si>
  <si>
    <t>771574413</t>
  </si>
  <si>
    <t>Montáž podlah keramických hladkých lepených cementovým flexibilním lepidlem přes 2 do 4 ks/m2</t>
  </si>
  <si>
    <t>474282728</t>
  </si>
  <si>
    <t>112</t>
  </si>
  <si>
    <t>59761136</t>
  </si>
  <si>
    <t>dlažba keramická slinutá mrazuvzdorná povrch hladký/lesklý tl do 10mm přes 2 do 4ks/m2</t>
  </si>
  <si>
    <t>935729589</t>
  </si>
  <si>
    <t>10,55+9,6*0,1</t>
  </si>
  <si>
    <t>11,51*1,15 'Přepočtené koeficientem množství</t>
  </si>
  <si>
    <t>113</t>
  </si>
  <si>
    <t>771577211</t>
  </si>
  <si>
    <t>Příplatek k montáži podlah keramických lepených cementovým flexibilním lepidlem za plochu do 5 m2</t>
  </si>
  <si>
    <t>1706199207</t>
  </si>
  <si>
    <t>114</t>
  </si>
  <si>
    <t>771591112</t>
  </si>
  <si>
    <t>Izolace pod dlažbu nátěrem nebo stěrkou ve dvou vrstvách</t>
  </si>
  <si>
    <t>1495497028</t>
  </si>
  <si>
    <t>2,4*2,8+2,2*0,5+3,0*0,5</t>
  </si>
  <si>
    <t>115</t>
  </si>
  <si>
    <t>771591184</t>
  </si>
  <si>
    <t>Řezání soklu a dlažby z dlaždic keramických rovné</t>
  </si>
  <si>
    <t>-929582181</t>
  </si>
  <si>
    <t>9,6+2,2+2,6+2,0</t>
  </si>
  <si>
    <t>116</t>
  </si>
  <si>
    <t>771591264</t>
  </si>
  <si>
    <t>Izolace těsnícími pásy mezi podlahou a stěnou</t>
  </si>
  <si>
    <t>-1107013397</t>
  </si>
  <si>
    <t>(2,2+2,7)*2</t>
  </si>
  <si>
    <t>117</t>
  </si>
  <si>
    <t>998771311</t>
  </si>
  <si>
    <t>Přesun hmot procentní pro podlahy z dlaždic ruční v objektech v do 6 m</t>
  </si>
  <si>
    <t>-1070817164</t>
  </si>
  <si>
    <t>776</t>
  </si>
  <si>
    <t>Podlahy povlakové</t>
  </si>
  <si>
    <t>118</t>
  </si>
  <si>
    <t>776111115</t>
  </si>
  <si>
    <t>Broušení podkladu povlakových podlah před litím stěrky</t>
  </si>
  <si>
    <t>1693027694</t>
  </si>
  <si>
    <t>119</t>
  </si>
  <si>
    <t>776111311</t>
  </si>
  <si>
    <t>Vysátí podkladu povlakových podlah</t>
  </si>
  <si>
    <t>1332997593</t>
  </si>
  <si>
    <t>12,05+22,5</t>
  </si>
  <si>
    <t>120</t>
  </si>
  <si>
    <t>776121112</t>
  </si>
  <si>
    <t>Vodou ředitelná penetrace savého podkladu povlakových podlah</t>
  </si>
  <si>
    <t>1335846987</t>
  </si>
  <si>
    <t>121</t>
  </si>
  <si>
    <t>776141111</t>
  </si>
  <si>
    <t>Stěrka podlahová nivelační pro vyrovnání podkladu povlakových podlah pevnosti 20 MPa tl do 3 mm</t>
  </si>
  <si>
    <t>-146723221</t>
  </si>
  <si>
    <t>122</t>
  </si>
  <si>
    <t>776201811</t>
  </si>
  <si>
    <t>Demontáž lepených povlakových podlah včetně lišt</t>
  </si>
  <si>
    <t>-1297105665</t>
  </si>
  <si>
    <t>123</t>
  </si>
  <si>
    <t>776221111</t>
  </si>
  <si>
    <t>Lepení pásů z PVC standardním lepidlem</t>
  </si>
  <si>
    <t>2103583669</t>
  </si>
  <si>
    <t>124</t>
  </si>
  <si>
    <t>28412245</t>
  </si>
  <si>
    <t>krytina podlahová PVC tl 2mm</t>
  </si>
  <si>
    <t>2131162668</t>
  </si>
  <si>
    <t>34,55*1,1 'Přepočtené koeficientem množství</t>
  </si>
  <si>
    <t>125</t>
  </si>
  <si>
    <t>776223112R</t>
  </si>
  <si>
    <t>Spoj povlakových podlahovin z PVC svařováním za studena</t>
  </si>
  <si>
    <t>-477580209</t>
  </si>
  <si>
    <t>126</t>
  </si>
  <si>
    <t>776421111R</t>
  </si>
  <si>
    <t>Montáž a dod.obvodových lišt lepením</t>
  </si>
  <si>
    <t>1898412893</t>
  </si>
  <si>
    <t>(3,0+4,2+3,9+6,9)*2</t>
  </si>
  <si>
    <t>127</t>
  </si>
  <si>
    <t>776-pc 2</t>
  </si>
  <si>
    <t>Výměna přechodových lišt</t>
  </si>
  <si>
    <t>-622413253</t>
  </si>
  <si>
    <t>128</t>
  </si>
  <si>
    <t>998776311</t>
  </si>
  <si>
    <t>Přesun hmot procentní pro podlahy povlakové ruční v objektech v do 6 m</t>
  </si>
  <si>
    <t>2139142070</t>
  </si>
  <si>
    <t>781</t>
  </si>
  <si>
    <t>Dokončovací práce - obklady</t>
  </si>
  <si>
    <t>129</t>
  </si>
  <si>
    <t>781121011</t>
  </si>
  <si>
    <t>Nátěr penetrační na stěnu</t>
  </si>
  <si>
    <t>-783822141</t>
  </si>
  <si>
    <t>(2,2+2,6)*2*2,1-0,9*2,0"2"</t>
  </si>
  <si>
    <t>"3"3,03</t>
  </si>
  <si>
    <t>130</t>
  </si>
  <si>
    <t>781131112</t>
  </si>
  <si>
    <t>Izolace pod obklad nátěrem nebo stěrkou ve dvou vrstvách</t>
  </si>
  <si>
    <t>924284403</t>
  </si>
  <si>
    <t>1,6*2*2,1</t>
  </si>
  <si>
    <t>131</t>
  </si>
  <si>
    <t>781472214</t>
  </si>
  <si>
    <t>Montáž obkladů keramických hladkých lepených cementovým flexibilním lepidlem přes 4 do 6 ks/m2</t>
  </si>
  <si>
    <t>-1960374102</t>
  </si>
  <si>
    <t>19,4454545454545*1,1 'Přepočtené koeficientem množství</t>
  </si>
  <si>
    <t>132</t>
  </si>
  <si>
    <t>59761707</t>
  </si>
  <si>
    <t>obklad keramický nemrazuvzdorný povrch hladký/lesklý tl do 10mm přes 4 do 6ks/m2</t>
  </si>
  <si>
    <t>150245047</t>
  </si>
  <si>
    <t>22,5133613717243*1,15 'Přepočtené koeficientem množství</t>
  </si>
  <si>
    <t>133</t>
  </si>
  <si>
    <t>781477111</t>
  </si>
  <si>
    <t>Příplatek k montáži obkladů vnitřních keramických hladkých za plochu do 10 m2</t>
  </si>
  <si>
    <t>371238914</t>
  </si>
  <si>
    <t>134</t>
  </si>
  <si>
    <t>781477114</t>
  </si>
  <si>
    <t>Příplatek k montáži obkladů vnitřních keramických hladkých za spárování tmelem dvousložkovým</t>
  </si>
  <si>
    <t>999168924</t>
  </si>
  <si>
    <t>135</t>
  </si>
  <si>
    <t>781-pc 1</t>
  </si>
  <si>
    <t>Oprava dvířek k uzávěrům vody</t>
  </si>
  <si>
    <t>1649471692</t>
  </si>
  <si>
    <t>136</t>
  </si>
  <si>
    <t>998781311</t>
  </si>
  <si>
    <t>Přesun hmot procentní pro obklady keramické ruční v objektech v do 6 m</t>
  </si>
  <si>
    <t>792989184</t>
  </si>
  <si>
    <t>783</t>
  </si>
  <si>
    <t>Dokončovací práce - nátěry</t>
  </si>
  <si>
    <t>137</t>
  </si>
  <si>
    <t>783306801</t>
  </si>
  <si>
    <t>Odstranění nátěru ze zámečnických konstrukcí obroušením</t>
  </si>
  <si>
    <t>2135856667</t>
  </si>
  <si>
    <t>4,9*0,25*3+0,6*0,6</t>
  </si>
  <si>
    <t>138</t>
  </si>
  <si>
    <t>783314101</t>
  </si>
  <si>
    <t>Základní jednonásobný syntetický nátěr zámečnických konstrukcí</t>
  </si>
  <si>
    <t>775188944</t>
  </si>
  <si>
    <t>139</t>
  </si>
  <si>
    <t>783315101</t>
  </si>
  <si>
    <t>Mezinátěr jednonásobný syntetický standardní zámečnických konstrukcí</t>
  </si>
  <si>
    <t>1546408352</t>
  </si>
  <si>
    <t>140</t>
  </si>
  <si>
    <t>783317101</t>
  </si>
  <si>
    <t>Krycí jednonásobný syntetický standardní nátěr zámečnických konstrukcí</t>
  </si>
  <si>
    <t>1397043524</t>
  </si>
  <si>
    <t>784</t>
  </si>
  <si>
    <t>Dokončovací práce - malby a tapety</t>
  </si>
  <si>
    <t>141</t>
  </si>
  <si>
    <t>784121001</t>
  </si>
  <si>
    <t>Oškrabání malby v mísnostech v do 3,80 m</t>
  </si>
  <si>
    <t>-263780815</t>
  </si>
  <si>
    <t>"1"(2,2+2,6)*2*2,6</t>
  </si>
  <si>
    <t>"2"(2,2+2,6)*2*0,6+4</t>
  </si>
  <si>
    <t>"3"(3,9+6,87+0,6)*2*2,6</t>
  </si>
  <si>
    <t>"4"(2,9+4,2)*2*2,6</t>
  </si>
  <si>
    <t>142</t>
  </si>
  <si>
    <t>784121011</t>
  </si>
  <si>
    <t>Rozmývání podkladu po oškrabání malby v místnostech v do 3,80 m</t>
  </si>
  <si>
    <t>-104770043</t>
  </si>
  <si>
    <t>143</t>
  </si>
  <si>
    <t>784151031</t>
  </si>
  <si>
    <t>Dvojnásobné izolování nitrocelulózovým lakem v místnostech v do 3,80 m</t>
  </si>
  <si>
    <t>1732962622</t>
  </si>
  <si>
    <t>144</t>
  </si>
  <si>
    <t>784221101</t>
  </si>
  <si>
    <t>Dvojnásobné bílé malby ze směsí za sucha dobře otěruvzdorných v místnostech do 3,80 m</t>
  </si>
  <si>
    <t>-1406748914</t>
  </si>
  <si>
    <t>HZS</t>
  </si>
  <si>
    <t>Hodinové zúčtovací sazby</t>
  </si>
  <si>
    <t>145</t>
  </si>
  <si>
    <t>HZS2211</t>
  </si>
  <si>
    <t>Hodinová zúčtovací sazba instalatér</t>
  </si>
  <si>
    <t>512</t>
  </si>
  <si>
    <t>677143338</t>
  </si>
  <si>
    <t>"drobné pomocné instalatérské práce"6</t>
  </si>
  <si>
    <t>146</t>
  </si>
  <si>
    <t>HZS2212</t>
  </si>
  <si>
    <t>Hodinová zúčtovací sazba instalatér odborný</t>
  </si>
  <si>
    <t>-1555571012</t>
  </si>
  <si>
    <t>147</t>
  </si>
  <si>
    <t>HZS2231</t>
  </si>
  <si>
    <t>Hodinová zúčtovací sazba elektrikář</t>
  </si>
  <si>
    <t>1820501334</t>
  </si>
  <si>
    <t>" prohlídka systému"2</t>
  </si>
  <si>
    <t>"drobné pomocné práce"1</t>
  </si>
  <si>
    <t>VRN</t>
  </si>
  <si>
    <t>Vedlejší rozpočtové náklady</t>
  </si>
  <si>
    <t>VRN3</t>
  </si>
  <si>
    <t>Zařízení staveniště</t>
  </si>
  <si>
    <t>148</t>
  </si>
  <si>
    <t>030001000</t>
  </si>
  <si>
    <t>Zařízení staveniště 1%</t>
  </si>
  <si>
    <t>1024</t>
  </si>
  <si>
    <t>1172722811</t>
  </si>
  <si>
    <t>VRN6</t>
  </si>
  <si>
    <t>Územní vlivy</t>
  </si>
  <si>
    <t>149</t>
  </si>
  <si>
    <t>060001000</t>
  </si>
  <si>
    <t>Územní vlivy 3,2%</t>
  </si>
  <si>
    <t>-1202273285</t>
  </si>
  <si>
    <t>VRN7</t>
  </si>
  <si>
    <t>Provozní vlivy</t>
  </si>
  <si>
    <t>150</t>
  </si>
  <si>
    <t>070001000</t>
  </si>
  <si>
    <t>Provozní vlivy 2%</t>
  </si>
  <si>
    <t>1521158632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</si>
</sst>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125</xdr:row>
      <xdr:rowOff>0</xdr:rowOff>
    </xdr:from>
    <xdr:to>
      <xdr:col>9</xdr:col>
      <xdr:colOff>1215390</xdr:colOff>
      <xdr:row>129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31</v>
      </c>
      <c r="AK17" s="31" t="s">
        <v>27</v>
      </c>
      <c r="AN17" s="26" t="s">
        <v>1</v>
      </c>
      <c r="AR17" s="21"/>
      <c r="BE17" s="30"/>
      <c r="BS17" s="18" t="s">
        <v>32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33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31</v>
      </c>
      <c r="AK20" s="31" t="s">
        <v>27</v>
      </c>
      <c r="AN20" s="26" t="s">
        <v>1</v>
      </c>
      <c r="AR20" s="21"/>
      <c r="BE20" s="30"/>
      <c r="BS20" s="18" t="s">
        <v>32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34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39</v>
      </c>
      <c r="E29" s="3"/>
      <c r="F29" s="31" t="s">
        <v>40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41</v>
      </c>
      <c r="G30" s="3"/>
      <c r="H30" s="3"/>
      <c r="I30" s="3"/>
      <c r="J30" s="3"/>
      <c r="K30" s="3"/>
      <c r="L30" s="44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42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43</v>
      </c>
      <c r="G32" s="3"/>
      <c r="H32" s="3"/>
      <c r="I32" s="3"/>
      <c r="J32" s="3"/>
      <c r="K32" s="3"/>
      <c r="L32" s="44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44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45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46</v>
      </c>
      <c r="U35" s="49"/>
      <c r="V35" s="49"/>
      <c r="W35" s="49"/>
      <c r="X35" s="51" t="s">
        <v>47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48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49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50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51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50</v>
      </c>
      <c r="AI60" s="40"/>
      <c r="AJ60" s="40"/>
      <c r="AK60" s="40"/>
      <c r="AL60" s="40"/>
      <c r="AM60" s="57" t="s">
        <v>51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52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53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50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51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50</v>
      </c>
      <c r="AI75" s="40"/>
      <c r="AJ75" s="40"/>
      <c r="AK75" s="40"/>
      <c r="AL75" s="40"/>
      <c r="AM75" s="57" t="s">
        <v>51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Jablon-42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Oprava bytu č.42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Jabloňova 24, Brno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1. 9. 2025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MmBrna, OSM, Husova 3, Brno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>Radka Volková</v>
      </c>
      <c r="AN89" s="4"/>
      <c r="AO89" s="4"/>
      <c r="AP89" s="4"/>
      <c r="AQ89" s="37"/>
      <c r="AR89" s="38"/>
      <c r="AS89" s="70" t="s">
        <v>55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33</v>
      </c>
      <c r="AJ90" s="37"/>
      <c r="AK90" s="37"/>
      <c r="AL90" s="37"/>
      <c r="AM90" s="69" t="str">
        <f>IF(E20="","",E20)</f>
        <v>Radka Volková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56</v>
      </c>
      <c r="D92" s="79"/>
      <c r="E92" s="79"/>
      <c r="F92" s="79"/>
      <c r="G92" s="79"/>
      <c r="H92" s="80"/>
      <c r="I92" s="81" t="s">
        <v>57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58</v>
      </c>
      <c r="AH92" s="79"/>
      <c r="AI92" s="79"/>
      <c r="AJ92" s="79"/>
      <c r="AK92" s="79"/>
      <c r="AL92" s="79"/>
      <c r="AM92" s="79"/>
      <c r="AN92" s="81" t="s">
        <v>59</v>
      </c>
      <c r="AO92" s="79"/>
      <c r="AP92" s="83"/>
      <c r="AQ92" s="84" t="s">
        <v>60</v>
      </c>
      <c r="AR92" s="38"/>
      <c r="AS92" s="85" t="s">
        <v>61</v>
      </c>
      <c r="AT92" s="86" t="s">
        <v>62</v>
      </c>
      <c r="AU92" s="86" t="s">
        <v>63</v>
      </c>
      <c r="AV92" s="86" t="s">
        <v>64</v>
      </c>
      <c r="AW92" s="86" t="s">
        <v>65</v>
      </c>
      <c r="AX92" s="86" t="s">
        <v>66</v>
      </c>
      <c r="AY92" s="86" t="s">
        <v>67</v>
      </c>
      <c r="AZ92" s="86" t="s">
        <v>68</v>
      </c>
      <c r="BA92" s="86" t="s">
        <v>69</v>
      </c>
      <c r="BB92" s="86" t="s">
        <v>70</v>
      </c>
      <c r="BC92" s="86" t="s">
        <v>71</v>
      </c>
      <c r="BD92" s="87" t="s">
        <v>72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73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74</v>
      </c>
      <c r="BT94" s="101" t="s">
        <v>75</v>
      </c>
      <c r="BV94" s="101" t="s">
        <v>76</v>
      </c>
      <c r="BW94" s="101" t="s">
        <v>4</v>
      </c>
      <c r="BX94" s="101" t="s">
        <v>77</v>
      </c>
      <c r="CL94" s="101" t="s">
        <v>1</v>
      </c>
    </row>
    <row r="95" s="7" customFormat="1" ht="24.75" customHeight="1">
      <c r="A95" s="102" t="s">
        <v>78</v>
      </c>
      <c r="B95" s="103"/>
      <c r="C95" s="104"/>
      <c r="D95" s="105" t="s">
        <v>14</v>
      </c>
      <c r="E95" s="105"/>
      <c r="F95" s="105"/>
      <c r="G95" s="105"/>
      <c r="H95" s="105"/>
      <c r="I95" s="106"/>
      <c r="J95" s="105" t="s">
        <v>17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'Jablon-42 - Oprava bytu č.42'!J28</f>
        <v>0</v>
      </c>
      <c r="AH95" s="106"/>
      <c r="AI95" s="106"/>
      <c r="AJ95" s="106"/>
      <c r="AK95" s="106"/>
      <c r="AL95" s="106"/>
      <c r="AM95" s="106"/>
      <c r="AN95" s="107">
        <f>SUM(AG95,AT95)</f>
        <v>0</v>
      </c>
      <c r="AO95" s="106"/>
      <c r="AP95" s="106"/>
      <c r="AQ95" s="108" t="s">
        <v>79</v>
      </c>
      <c r="AR95" s="103"/>
      <c r="AS95" s="109">
        <v>0</v>
      </c>
      <c r="AT95" s="110">
        <f>ROUND(SUM(AV95:AW95),2)</f>
        <v>0</v>
      </c>
      <c r="AU95" s="111">
        <f>'Jablon-42 - Oprava bytu č.42'!P137</f>
        <v>0</v>
      </c>
      <c r="AV95" s="110">
        <f>'Jablon-42 - Oprava bytu č.42'!J31</f>
        <v>0</v>
      </c>
      <c r="AW95" s="110">
        <f>'Jablon-42 - Oprava bytu č.42'!J32</f>
        <v>0</v>
      </c>
      <c r="AX95" s="110">
        <f>'Jablon-42 - Oprava bytu č.42'!J33</f>
        <v>0</v>
      </c>
      <c r="AY95" s="110">
        <f>'Jablon-42 - Oprava bytu č.42'!J34</f>
        <v>0</v>
      </c>
      <c r="AZ95" s="110">
        <f>'Jablon-42 - Oprava bytu č.42'!F31</f>
        <v>0</v>
      </c>
      <c r="BA95" s="110">
        <f>'Jablon-42 - Oprava bytu č.42'!F32</f>
        <v>0</v>
      </c>
      <c r="BB95" s="110">
        <f>'Jablon-42 - Oprava bytu č.42'!F33</f>
        <v>0</v>
      </c>
      <c r="BC95" s="110">
        <f>'Jablon-42 - Oprava bytu č.42'!F34</f>
        <v>0</v>
      </c>
      <c r="BD95" s="112">
        <f>'Jablon-42 - Oprava bytu č.42'!F35</f>
        <v>0</v>
      </c>
      <c r="BE95" s="7"/>
      <c r="BT95" s="113" t="s">
        <v>80</v>
      </c>
      <c r="BU95" s="113" t="s">
        <v>81</v>
      </c>
      <c r="BV95" s="113" t="s">
        <v>76</v>
      </c>
      <c r="BW95" s="113" t="s">
        <v>4</v>
      </c>
      <c r="BX95" s="113" t="s">
        <v>77</v>
      </c>
      <c r="CL95" s="113" t="s">
        <v>1</v>
      </c>
    </row>
    <row r="96" s="2" customFormat="1" ht="30" customHeight="1">
      <c r="A96" s="37"/>
      <c r="B96" s="38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8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Jablon-42 - Oprava bytu č.42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82</v>
      </c>
      <c r="L4" s="21"/>
      <c r="M4" s="114" t="s">
        <v>10</v>
      </c>
      <c r="AT4" s="18" t="s">
        <v>3</v>
      </c>
    </row>
    <row r="5" s="1" customFormat="1" ht="6.96" customHeight="1">
      <c r="B5" s="21"/>
      <c r="L5" s="21"/>
    </row>
    <row r="6" s="2" customFormat="1" ht="12" customHeight="1">
      <c r="A6" s="37"/>
      <c r="B6" s="38"/>
      <c r="C6" s="37"/>
      <c r="D6" s="31" t="s">
        <v>16</v>
      </c>
      <c r="E6" s="37"/>
      <c r="F6" s="37"/>
      <c r="G6" s="37"/>
      <c r="H6" s="37"/>
      <c r="I6" s="37"/>
      <c r="J6" s="37"/>
      <c r="K6" s="37"/>
      <c r="L6" s="54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38"/>
      <c r="C7" s="37"/>
      <c r="D7" s="37"/>
      <c r="E7" s="66" t="s">
        <v>17</v>
      </c>
      <c r="F7" s="37"/>
      <c r="G7" s="37"/>
      <c r="H7" s="37"/>
      <c r="I7" s="37"/>
      <c r="J7" s="37"/>
      <c r="K7" s="37"/>
      <c r="L7" s="54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38"/>
      <c r="C8" s="37"/>
      <c r="D8" s="37"/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38"/>
      <c r="C9" s="37"/>
      <c r="D9" s="31" t="s">
        <v>18</v>
      </c>
      <c r="E9" s="37"/>
      <c r="F9" s="26" t="s">
        <v>1</v>
      </c>
      <c r="G9" s="37"/>
      <c r="H9" s="37"/>
      <c r="I9" s="31" t="s">
        <v>19</v>
      </c>
      <c r="J9" s="26" t="s">
        <v>1</v>
      </c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20</v>
      </c>
      <c r="E10" s="37"/>
      <c r="F10" s="26" t="s">
        <v>21</v>
      </c>
      <c r="G10" s="37"/>
      <c r="H10" s="37"/>
      <c r="I10" s="31" t="s">
        <v>22</v>
      </c>
      <c r="J10" s="68" t="str">
        <f>'Rekapitulace stavby'!AN8</f>
        <v>1. 9. 2025</v>
      </c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38"/>
      <c r="C11" s="37"/>
      <c r="D11" s="37"/>
      <c r="E11" s="37"/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24</v>
      </c>
      <c r="E12" s="37"/>
      <c r="F12" s="37"/>
      <c r="G12" s="37"/>
      <c r="H12" s="37"/>
      <c r="I12" s="31" t="s">
        <v>25</v>
      </c>
      <c r="J12" s="26" t="s">
        <v>1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38"/>
      <c r="C13" s="37"/>
      <c r="D13" s="37"/>
      <c r="E13" s="26" t="s">
        <v>26</v>
      </c>
      <c r="F13" s="37"/>
      <c r="G13" s="37"/>
      <c r="H13" s="37"/>
      <c r="I13" s="31" t="s">
        <v>27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38"/>
      <c r="C14" s="37"/>
      <c r="D14" s="37"/>
      <c r="E14" s="37"/>
      <c r="F14" s="37"/>
      <c r="G14" s="37"/>
      <c r="H14" s="37"/>
      <c r="I14" s="37"/>
      <c r="J14" s="37"/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38"/>
      <c r="C15" s="37"/>
      <c r="D15" s="31" t="s">
        <v>28</v>
      </c>
      <c r="E15" s="37"/>
      <c r="F15" s="37"/>
      <c r="G15" s="37"/>
      <c r="H15" s="37"/>
      <c r="I15" s="31" t="s">
        <v>25</v>
      </c>
      <c r="J15" s="32" t="str">
        <f>'Rekapitulace stavby'!AN13</f>
        <v>Vyplň údaj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38"/>
      <c r="C16" s="37"/>
      <c r="D16" s="37"/>
      <c r="E16" s="32" t="str">
        <f>'Rekapitulace stavby'!E14</f>
        <v>Vyplň údaj</v>
      </c>
      <c r="F16" s="26"/>
      <c r="G16" s="26"/>
      <c r="H16" s="26"/>
      <c r="I16" s="31" t="s">
        <v>27</v>
      </c>
      <c r="J16" s="32" t="str">
        <f>'Rekapitulace stavby'!AN14</f>
        <v>Vyplň údaj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38"/>
      <c r="C17" s="37"/>
      <c r="D17" s="37"/>
      <c r="E17" s="37"/>
      <c r="F17" s="37"/>
      <c r="G17" s="37"/>
      <c r="H17" s="37"/>
      <c r="I17" s="37"/>
      <c r="J17" s="37"/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38"/>
      <c r="C18" s="37"/>
      <c r="D18" s="31" t="s">
        <v>30</v>
      </c>
      <c r="E18" s="37"/>
      <c r="F18" s="37"/>
      <c r="G18" s="37"/>
      <c r="H18" s="37"/>
      <c r="I18" s="31" t="s">
        <v>25</v>
      </c>
      <c r="J18" s="26" t="s">
        <v>1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38"/>
      <c r="C19" s="37"/>
      <c r="D19" s="37"/>
      <c r="E19" s="26" t="s">
        <v>31</v>
      </c>
      <c r="F19" s="37"/>
      <c r="G19" s="37"/>
      <c r="H19" s="37"/>
      <c r="I19" s="31" t="s">
        <v>27</v>
      </c>
      <c r="J19" s="26" t="s">
        <v>1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38"/>
      <c r="C20" s="37"/>
      <c r="D20" s="37"/>
      <c r="E20" s="37"/>
      <c r="F20" s="37"/>
      <c r="G20" s="37"/>
      <c r="H20" s="37"/>
      <c r="I20" s="37"/>
      <c r="J20" s="37"/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38"/>
      <c r="C21" s="37"/>
      <c r="D21" s="31" t="s">
        <v>33</v>
      </c>
      <c r="E21" s="37"/>
      <c r="F21" s="37"/>
      <c r="G21" s="37"/>
      <c r="H21" s="37"/>
      <c r="I21" s="31" t="s">
        <v>25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38"/>
      <c r="C22" s="37"/>
      <c r="D22" s="37"/>
      <c r="E22" s="26" t="s">
        <v>31</v>
      </c>
      <c r="F22" s="37"/>
      <c r="G22" s="37"/>
      <c r="H22" s="37"/>
      <c r="I22" s="31" t="s">
        <v>27</v>
      </c>
      <c r="J22" s="26" t="s">
        <v>1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38"/>
      <c r="C23" s="37"/>
      <c r="D23" s="37"/>
      <c r="E23" s="37"/>
      <c r="F23" s="37"/>
      <c r="G23" s="37"/>
      <c r="H23" s="37"/>
      <c r="I23" s="37"/>
      <c r="J23" s="37"/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38"/>
      <c r="C24" s="37"/>
      <c r="D24" s="31" t="s">
        <v>34</v>
      </c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15"/>
      <c r="B25" s="116"/>
      <c r="C25" s="115"/>
      <c r="D25" s="115"/>
      <c r="E25" s="35" t="s">
        <v>1</v>
      </c>
      <c r="F25" s="35"/>
      <c r="G25" s="35"/>
      <c r="H25" s="35"/>
      <c r="I25" s="115"/>
      <c r="J25" s="115"/>
      <c r="K25" s="115"/>
      <c r="L25" s="117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</row>
    <row r="26" s="2" customFormat="1" ht="6.96" customHeight="1">
      <c r="A26" s="37"/>
      <c r="B26" s="38"/>
      <c r="C26" s="37"/>
      <c r="D26" s="37"/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89"/>
      <c r="E27" s="89"/>
      <c r="F27" s="89"/>
      <c r="G27" s="89"/>
      <c r="H27" s="89"/>
      <c r="I27" s="89"/>
      <c r="J27" s="89"/>
      <c r="K27" s="89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38"/>
      <c r="C28" s="37"/>
      <c r="D28" s="118" t="s">
        <v>35</v>
      </c>
      <c r="E28" s="37"/>
      <c r="F28" s="37"/>
      <c r="G28" s="37"/>
      <c r="H28" s="37"/>
      <c r="I28" s="37"/>
      <c r="J28" s="95">
        <f>ROUND(J137, 2)</f>
        <v>0</v>
      </c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38"/>
      <c r="C30" s="37"/>
      <c r="D30" s="37"/>
      <c r="E30" s="37"/>
      <c r="F30" s="42" t="s">
        <v>37</v>
      </c>
      <c r="G30" s="37"/>
      <c r="H30" s="37"/>
      <c r="I30" s="42" t="s">
        <v>36</v>
      </c>
      <c r="J30" s="42" t="s">
        <v>38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38"/>
      <c r="C31" s="37"/>
      <c r="D31" s="119" t="s">
        <v>39</v>
      </c>
      <c r="E31" s="31" t="s">
        <v>40</v>
      </c>
      <c r="F31" s="120">
        <f>ROUND((SUM(BE137:BE374)),  2)</f>
        <v>0</v>
      </c>
      <c r="G31" s="37"/>
      <c r="H31" s="37"/>
      <c r="I31" s="121">
        <v>0.20999999999999999</v>
      </c>
      <c r="J31" s="120">
        <f>ROUND(((SUM(BE137:BE374))*I31),  2)</f>
        <v>0</v>
      </c>
      <c r="K31" s="37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1" t="s">
        <v>41</v>
      </c>
      <c r="F32" s="120">
        <f>ROUND((SUM(BF137:BF374)),  2)</f>
        <v>0</v>
      </c>
      <c r="G32" s="37"/>
      <c r="H32" s="37"/>
      <c r="I32" s="121">
        <v>0.12</v>
      </c>
      <c r="J32" s="120">
        <f>ROUND(((SUM(BF137:BF374))*I32), 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38"/>
      <c r="C33" s="37"/>
      <c r="D33" s="37"/>
      <c r="E33" s="31" t="s">
        <v>42</v>
      </c>
      <c r="F33" s="120">
        <f>ROUND((SUM(BG137:BG374)),  2)</f>
        <v>0</v>
      </c>
      <c r="G33" s="37"/>
      <c r="H33" s="37"/>
      <c r="I33" s="121">
        <v>0.20999999999999999</v>
      </c>
      <c r="J33" s="120">
        <f>0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38"/>
      <c r="C34" s="37"/>
      <c r="D34" s="37"/>
      <c r="E34" s="31" t="s">
        <v>43</v>
      </c>
      <c r="F34" s="120">
        <f>ROUND((SUM(BH137:BH374)),  2)</f>
        <v>0</v>
      </c>
      <c r="G34" s="37"/>
      <c r="H34" s="37"/>
      <c r="I34" s="121">
        <v>0.12</v>
      </c>
      <c r="J34" s="120">
        <f>0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0">
        <f>ROUND((SUM(BI137:BI374)),  2)</f>
        <v>0</v>
      </c>
      <c r="G35" s="37"/>
      <c r="H35" s="37"/>
      <c r="I35" s="121">
        <v>0</v>
      </c>
      <c r="J35" s="120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38"/>
      <c r="C37" s="122"/>
      <c r="D37" s="123" t="s">
        <v>45</v>
      </c>
      <c r="E37" s="80"/>
      <c r="F37" s="80"/>
      <c r="G37" s="124" t="s">
        <v>46</v>
      </c>
      <c r="H37" s="125" t="s">
        <v>47</v>
      </c>
      <c r="I37" s="80"/>
      <c r="J37" s="126">
        <f>SUM(J28:J35)</f>
        <v>0</v>
      </c>
      <c r="K37" s="12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21"/>
      <c r="L39" s="21"/>
    </row>
    <row r="40" s="1" customFormat="1" ht="14.4" customHeight="1">
      <c r="B40" s="21"/>
      <c r="L40" s="21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48</v>
      </c>
      <c r="E50" s="56"/>
      <c r="F50" s="56"/>
      <c r="G50" s="55" t="s">
        <v>49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50</v>
      </c>
      <c r="E61" s="40"/>
      <c r="F61" s="128" t="s">
        <v>51</v>
      </c>
      <c r="G61" s="57" t="s">
        <v>50</v>
      </c>
      <c r="H61" s="40"/>
      <c r="I61" s="40"/>
      <c r="J61" s="129" t="s">
        <v>51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52</v>
      </c>
      <c r="E65" s="58"/>
      <c r="F65" s="58"/>
      <c r="G65" s="55" t="s">
        <v>53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50</v>
      </c>
      <c r="E76" s="40"/>
      <c r="F76" s="128" t="s">
        <v>51</v>
      </c>
      <c r="G76" s="57" t="s">
        <v>50</v>
      </c>
      <c r="H76" s="40"/>
      <c r="I76" s="40"/>
      <c r="J76" s="129" t="s">
        <v>51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83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66" t="str">
        <f>E7</f>
        <v>Oprava bytu č.42</v>
      </c>
      <c r="F85" s="37"/>
      <c r="G85" s="37"/>
      <c r="H85" s="37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7"/>
      <c r="E87" s="37"/>
      <c r="F87" s="26" t="str">
        <f>F10</f>
        <v>Jabloňova 24, Brno</v>
      </c>
      <c r="G87" s="37"/>
      <c r="H87" s="37"/>
      <c r="I87" s="31" t="s">
        <v>22</v>
      </c>
      <c r="J87" s="68" t="str">
        <f>IF(J10="","",J10)</f>
        <v>1. 9. 2025</v>
      </c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7"/>
      <c r="E89" s="37"/>
      <c r="F89" s="26" t="str">
        <f>E13</f>
        <v>MmBrna, OSM, Husova 3, Brno</v>
      </c>
      <c r="G89" s="37"/>
      <c r="H89" s="37"/>
      <c r="I89" s="31" t="s">
        <v>30</v>
      </c>
      <c r="J89" s="35" t="str">
        <f>E19</f>
        <v>Radka Volková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28</v>
      </c>
      <c r="D90" s="37"/>
      <c r="E90" s="37"/>
      <c r="F90" s="26" t="str">
        <f>IF(E16="","",E16)</f>
        <v>Vyplň údaj</v>
      </c>
      <c r="G90" s="37"/>
      <c r="H90" s="37"/>
      <c r="I90" s="31" t="s">
        <v>33</v>
      </c>
      <c r="J90" s="35" t="str">
        <f>E22</f>
        <v>Radka Volková</v>
      </c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30" t="s">
        <v>84</v>
      </c>
      <c r="D92" s="122"/>
      <c r="E92" s="122"/>
      <c r="F92" s="122"/>
      <c r="G92" s="122"/>
      <c r="H92" s="122"/>
      <c r="I92" s="122"/>
      <c r="J92" s="131" t="s">
        <v>85</v>
      </c>
      <c r="K92" s="122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32" t="s">
        <v>86</v>
      </c>
      <c r="D94" s="37"/>
      <c r="E94" s="37"/>
      <c r="F94" s="37"/>
      <c r="G94" s="37"/>
      <c r="H94" s="37"/>
      <c r="I94" s="37"/>
      <c r="J94" s="95">
        <f>J137</f>
        <v>0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8" t="s">
        <v>87</v>
      </c>
    </row>
    <row r="95" s="9" customFormat="1" ht="24.96" customHeight="1">
      <c r="A95" s="9"/>
      <c r="B95" s="133"/>
      <c r="C95" s="9"/>
      <c r="D95" s="134" t="s">
        <v>88</v>
      </c>
      <c r="E95" s="135"/>
      <c r="F95" s="135"/>
      <c r="G95" s="135"/>
      <c r="H95" s="135"/>
      <c r="I95" s="135"/>
      <c r="J95" s="136">
        <f>J138</f>
        <v>0</v>
      </c>
      <c r="K95" s="9"/>
      <c r="L95" s="133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7"/>
      <c r="C96" s="10"/>
      <c r="D96" s="138" t="s">
        <v>89</v>
      </c>
      <c r="E96" s="139"/>
      <c r="F96" s="139"/>
      <c r="G96" s="139"/>
      <c r="H96" s="139"/>
      <c r="I96" s="139"/>
      <c r="J96" s="140">
        <f>J139</f>
        <v>0</v>
      </c>
      <c r="K96" s="10"/>
      <c r="L96" s="137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7"/>
      <c r="C97" s="10"/>
      <c r="D97" s="138" t="s">
        <v>90</v>
      </c>
      <c r="E97" s="139"/>
      <c r="F97" s="139"/>
      <c r="G97" s="139"/>
      <c r="H97" s="139"/>
      <c r="I97" s="139"/>
      <c r="J97" s="140">
        <f>J141</f>
        <v>0</v>
      </c>
      <c r="K97" s="10"/>
      <c r="L97" s="137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7"/>
      <c r="C98" s="10"/>
      <c r="D98" s="138" t="s">
        <v>91</v>
      </c>
      <c r="E98" s="139"/>
      <c r="F98" s="139"/>
      <c r="G98" s="139"/>
      <c r="H98" s="139"/>
      <c r="I98" s="139"/>
      <c r="J98" s="140">
        <f>J177</f>
        <v>0</v>
      </c>
      <c r="K98" s="10"/>
      <c r="L98" s="13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7"/>
      <c r="C99" s="10"/>
      <c r="D99" s="138" t="s">
        <v>92</v>
      </c>
      <c r="E99" s="139"/>
      <c r="F99" s="139"/>
      <c r="G99" s="139"/>
      <c r="H99" s="139"/>
      <c r="I99" s="139"/>
      <c r="J99" s="140">
        <f>J199</f>
        <v>0</v>
      </c>
      <c r="K99" s="10"/>
      <c r="L99" s="13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7"/>
      <c r="C100" s="10"/>
      <c r="D100" s="138" t="s">
        <v>93</v>
      </c>
      <c r="E100" s="139"/>
      <c r="F100" s="139"/>
      <c r="G100" s="139"/>
      <c r="H100" s="139"/>
      <c r="I100" s="139"/>
      <c r="J100" s="140">
        <f>J205</f>
        <v>0</v>
      </c>
      <c r="K100" s="10"/>
      <c r="L100" s="13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3"/>
      <c r="C101" s="9"/>
      <c r="D101" s="134" t="s">
        <v>94</v>
      </c>
      <c r="E101" s="135"/>
      <c r="F101" s="135"/>
      <c r="G101" s="135"/>
      <c r="H101" s="135"/>
      <c r="I101" s="135"/>
      <c r="J101" s="136">
        <f>J207</f>
        <v>0</v>
      </c>
      <c r="K101" s="9"/>
      <c r="L101" s="13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37"/>
      <c r="C102" s="10"/>
      <c r="D102" s="138" t="s">
        <v>95</v>
      </c>
      <c r="E102" s="139"/>
      <c r="F102" s="139"/>
      <c r="G102" s="139"/>
      <c r="H102" s="139"/>
      <c r="I102" s="139"/>
      <c r="J102" s="140">
        <f>J208</f>
        <v>0</v>
      </c>
      <c r="K102" s="10"/>
      <c r="L102" s="13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7"/>
      <c r="C103" s="10"/>
      <c r="D103" s="138" t="s">
        <v>96</v>
      </c>
      <c r="E103" s="139"/>
      <c r="F103" s="139"/>
      <c r="G103" s="139"/>
      <c r="H103" s="139"/>
      <c r="I103" s="139"/>
      <c r="J103" s="140">
        <f>J215</f>
        <v>0</v>
      </c>
      <c r="K103" s="10"/>
      <c r="L103" s="13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7"/>
      <c r="C104" s="10"/>
      <c r="D104" s="138" t="s">
        <v>97</v>
      </c>
      <c r="E104" s="139"/>
      <c r="F104" s="139"/>
      <c r="G104" s="139"/>
      <c r="H104" s="139"/>
      <c r="I104" s="139"/>
      <c r="J104" s="140">
        <f>J228</f>
        <v>0</v>
      </c>
      <c r="K104" s="10"/>
      <c r="L104" s="13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7"/>
      <c r="C105" s="10"/>
      <c r="D105" s="138" t="s">
        <v>98</v>
      </c>
      <c r="E105" s="139"/>
      <c r="F105" s="139"/>
      <c r="G105" s="139"/>
      <c r="H105" s="139"/>
      <c r="I105" s="139"/>
      <c r="J105" s="140">
        <f>J246</f>
        <v>0</v>
      </c>
      <c r="K105" s="10"/>
      <c r="L105" s="13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7"/>
      <c r="C106" s="10"/>
      <c r="D106" s="138" t="s">
        <v>99</v>
      </c>
      <c r="E106" s="139"/>
      <c r="F106" s="139"/>
      <c r="G106" s="139"/>
      <c r="H106" s="139"/>
      <c r="I106" s="139"/>
      <c r="J106" s="140">
        <f>J249</f>
        <v>0</v>
      </c>
      <c r="K106" s="10"/>
      <c r="L106" s="13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37"/>
      <c r="C107" s="10"/>
      <c r="D107" s="138" t="s">
        <v>100</v>
      </c>
      <c r="E107" s="139"/>
      <c r="F107" s="139"/>
      <c r="G107" s="139"/>
      <c r="H107" s="139"/>
      <c r="I107" s="139"/>
      <c r="J107" s="140">
        <f>J257</f>
        <v>0</v>
      </c>
      <c r="K107" s="10"/>
      <c r="L107" s="13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37"/>
      <c r="C108" s="10"/>
      <c r="D108" s="138" t="s">
        <v>101</v>
      </c>
      <c r="E108" s="139"/>
      <c r="F108" s="139"/>
      <c r="G108" s="139"/>
      <c r="H108" s="139"/>
      <c r="I108" s="139"/>
      <c r="J108" s="140">
        <f>J273</f>
        <v>0</v>
      </c>
      <c r="K108" s="10"/>
      <c r="L108" s="13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37"/>
      <c r="C109" s="10"/>
      <c r="D109" s="138" t="s">
        <v>102</v>
      </c>
      <c r="E109" s="139"/>
      <c r="F109" s="139"/>
      <c r="G109" s="139"/>
      <c r="H109" s="139"/>
      <c r="I109" s="139"/>
      <c r="J109" s="140">
        <f>J278</f>
        <v>0</v>
      </c>
      <c r="K109" s="10"/>
      <c r="L109" s="13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37"/>
      <c r="C110" s="10"/>
      <c r="D110" s="138" t="s">
        <v>103</v>
      </c>
      <c r="E110" s="139"/>
      <c r="F110" s="139"/>
      <c r="G110" s="139"/>
      <c r="H110" s="139"/>
      <c r="I110" s="139"/>
      <c r="J110" s="140">
        <f>J289</f>
        <v>0</v>
      </c>
      <c r="K110" s="10"/>
      <c r="L110" s="13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37"/>
      <c r="C111" s="10"/>
      <c r="D111" s="138" t="s">
        <v>104</v>
      </c>
      <c r="E111" s="139"/>
      <c r="F111" s="139"/>
      <c r="G111" s="139"/>
      <c r="H111" s="139"/>
      <c r="I111" s="139"/>
      <c r="J111" s="140">
        <f>J308</f>
        <v>0</v>
      </c>
      <c r="K111" s="10"/>
      <c r="L111" s="13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37"/>
      <c r="C112" s="10"/>
      <c r="D112" s="138" t="s">
        <v>105</v>
      </c>
      <c r="E112" s="139"/>
      <c r="F112" s="139"/>
      <c r="G112" s="139"/>
      <c r="H112" s="139"/>
      <c r="I112" s="139"/>
      <c r="J112" s="140">
        <f>J325</f>
        <v>0</v>
      </c>
      <c r="K112" s="10"/>
      <c r="L112" s="13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37"/>
      <c r="C113" s="10"/>
      <c r="D113" s="138" t="s">
        <v>106</v>
      </c>
      <c r="E113" s="139"/>
      <c r="F113" s="139"/>
      <c r="G113" s="139"/>
      <c r="H113" s="139"/>
      <c r="I113" s="139"/>
      <c r="J113" s="140">
        <f>J340</f>
        <v>0</v>
      </c>
      <c r="K113" s="10"/>
      <c r="L113" s="13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37"/>
      <c r="C114" s="10"/>
      <c r="D114" s="138" t="s">
        <v>107</v>
      </c>
      <c r="E114" s="139"/>
      <c r="F114" s="139"/>
      <c r="G114" s="139"/>
      <c r="H114" s="139"/>
      <c r="I114" s="139"/>
      <c r="J114" s="140">
        <f>J346</f>
        <v>0</v>
      </c>
      <c r="K114" s="10"/>
      <c r="L114" s="13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33"/>
      <c r="C115" s="9"/>
      <c r="D115" s="134" t="s">
        <v>108</v>
      </c>
      <c r="E115" s="135"/>
      <c r="F115" s="135"/>
      <c r="G115" s="135"/>
      <c r="H115" s="135"/>
      <c r="I115" s="135"/>
      <c r="J115" s="136">
        <f>J359</f>
        <v>0</v>
      </c>
      <c r="K115" s="9"/>
      <c r="L115" s="133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9" customFormat="1" ht="24.96" customHeight="1">
      <c r="A116" s="9"/>
      <c r="B116" s="133"/>
      <c r="C116" s="9"/>
      <c r="D116" s="134" t="s">
        <v>109</v>
      </c>
      <c r="E116" s="135"/>
      <c r="F116" s="135"/>
      <c r="G116" s="135"/>
      <c r="H116" s="135"/>
      <c r="I116" s="135"/>
      <c r="J116" s="136">
        <f>J368</f>
        <v>0</v>
      </c>
      <c r="K116" s="9"/>
      <c r="L116" s="133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10" customFormat="1" ht="19.92" customHeight="1">
      <c r="A117" s="10"/>
      <c r="B117" s="137"/>
      <c r="C117" s="10"/>
      <c r="D117" s="138" t="s">
        <v>110</v>
      </c>
      <c r="E117" s="139"/>
      <c r="F117" s="139"/>
      <c r="G117" s="139"/>
      <c r="H117" s="139"/>
      <c r="I117" s="139"/>
      <c r="J117" s="140">
        <f>J369</f>
        <v>0</v>
      </c>
      <c r="K117" s="10"/>
      <c r="L117" s="13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37"/>
      <c r="C118" s="10"/>
      <c r="D118" s="138" t="s">
        <v>111</v>
      </c>
      <c r="E118" s="139"/>
      <c r="F118" s="139"/>
      <c r="G118" s="139"/>
      <c r="H118" s="139"/>
      <c r="I118" s="139"/>
      <c r="J118" s="140">
        <f>J371</f>
        <v>0</v>
      </c>
      <c r="K118" s="10"/>
      <c r="L118" s="13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37"/>
      <c r="C119" s="10"/>
      <c r="D119" s="138" t="s">
        <v>112</v>
      </c>
      <c r="E119" s="139"/>
      <c r="F119" s="139"/>
      <c r="G119" s="139"/>
      <c r="H119" s="139"/>
      <c r="I119" s="139"/>
      <c r="J119" s="140">
        <f>J373</f>
        <v>0</v>
      </c>
      <c r="K119" s="10"/>
      <c r="L119" s="13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59"/>
      <c r="C121" s="60"/>
      <c r="D121" s="60"/>
      <c r="E121" s="60"/>
      <c r="F121" s="60"/>
      <c r="G121" s="60"/>
      <c r="H121" s="60"/>
      <c r="I121" s="60"/>
      <c r="J121" s="60"/>
      <c r="K121" s="60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5" s="2" customFormat="1" ht="6.96" customHeight="1">
      <c r="A125" s="37"/>
      <c r="B125" s="61"/>
      <c r="C125" s="62"/>
      <c r="D125" s="62"/>
      <c r="E125" s="62"/>
      <c r="F125" s="62"/>
      <c r="G125" s="62"/>
      <c r="H125" s="62"/>
      <c r="I125" s="62"/>
      <c r="J125" s="62"/>
      <c r="K125" s="62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24.96" customHeight="1">
      <c r="A126" s="37"/>
      <c r="B126" s="38"/>
      <c r="C126" s="22" t="s">
        <v>113</v>
      </c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7"/>
      <c r="D127" s="37"/>
      <c r="E127" s="37"/>
      <c r="F127" s="37"/>
      <c r="G127" s="37"/>
      <c r="H127" s="37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16</v>
      </c>
      <c r="D128" s="37"/>
      <c r="E128" s="37"/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6.5" customHeight="1">
      <c r="A129" s="37"/>
      <c r="B129" s="38"/>
      <c r="C129" s="37"/>
      <c r="D129" s="37"/>
      <c r="E129" s="66" t="str">
        <f>E7</f>
        <v>Oprava bytu č.42</v>
      </c>
      <c r="F129" s="37"/>
      <c r="G129" s="37"/>
      <c r="H129" s="37"/>
      <c r="I129" s="37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7"/>
      <c r="D130" s="37"/>
      <c r="E130" s="37"/>
      <c r="F130" s="37"/>
      <c r="G130" s="37"/>
      <c r="H130" s="37"/>
      <c r="I130" s="37"/>
      <c r="J130" s="37"/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20</v>
      </c>
      <c r="D131" s="37"/>
      <c r="E131" s="37"/>
      <c r="F131" s="26" t="str">
        <f>F10</f>
        <v>Jabloňova 24, Brno</v>
      </c>
      <c r="G131" s="37"/>
      <c r="H131" s="37"/>
      <c r="I131" s="31" t="s">
        <v>22</v>
      </c>
      <c r="J131" s="68" t="str">
        <f>IF(J10="","",J10)</f>
        <v>1. 9. 2025</v>
      </c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6.96" customHeight="1">
      <c r="A132" s="37"/>
      <c r="B132" s="38"/>
      <c r="C132" s="37"/>
      <c r="D132" s="37"/>
      <c r="E132" s="37"/>
      <c r="F132" s="37"/>
      <c r="G132" s="37"/>
      <c r="H132" s="37"/>
      <c r="I132" s="37"/>
      <c r="J132" s="37"/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24</v>
      </c>
      <c r="D133" s="37"/>
      <c r="E133" s="37"/>
      <c r="F133" s="26" t="str">
        <f>E13</f>
        <v>MmBrna, OSM, Husova 3, Brno</v>
      </c>
      <c r="G133" s="37"/>
      <c r="H133" s="37"/>
      <c r="I133" s="31" t="s">
        <v>30</v>
      </c>
      <c r="J133" s="35" t="str">
        <f>E19</f>
        <v>Radka Volková</v>
      </c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5.15" customHeight="1">
      <c r="A134" s="37"/>
      <c r="B134" s="38"/>
      <c r="C134" s="31" t="s">
        <v>28</v>
      </c>
      <c r="D134" s="37"/>
      <c r="E134" s="37"/>
      <c r="F134" s="26" t="str">
        <f>IF(E16="","",E16)</f>
        <v>Vyplň údaj</v>
      </c>
      <c r="G134" s="37"/>
      <c r="H134" s="37"/>
      <c r="I134" s="31" t="s">
        <v>33</v>
      </c>
      <c r="J134" s="35" t="str">
        <f>E22</f>
        <v>Radka Volková</v>
      </c>
      <c r="K134" s="37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0.32" customHeight="1">
      <c r="A135" s="37"/>
      <c r="B135" s="38"/>
      <c r="C135" s="37"/>
      <c r="D135" s="37"/>
      <c r="E135" s="37"/>
      <c r="F135" s="37"/>
      <c r="G135" s="37"/>
      <c r="H135" s="37"/>
      <c r="I135" s="37"/>
      <c r="J135" s="37"/>
      <c r="K135" s="37"/>
      <c r="L135" s="54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11" customFormat="1" ht="29.28" customHeight="1">
      <c r="A136" s="141"/>
      <c r="B136" s="142"/>
      <c r="C136" s="143" t="s">
        <v>114</v>
      </c>
      <c r="D136" s="144" t="s">
        <v>60</v>
      </c>
      <c r="E136" s="144" t="s">
        <v>56</v>
      </c>
      <c r="F136" s="144" t="s">
        <v>57</v>
      </c>
      <c r="G136" s="144" t="s">
        <v>115</v>
      </c>
      <c r="H136" s="144" t="s">
        <v>116</v>
      </c>
      <c r="I136" s="144" t="s">
        <v>117</v>
      </c>
      <c r="J136" s="144" t="s">
        <v>85</v>
      </c>
      <c r="K136" s="145" t="s">
        <v>118</v>
      </c>
      <c r="L136" s="146"/>
      <c r="M136" s="85" t="s">
        <v>1</v>
      </c>
      <c r="N136" s="86" t="s">
        <v>39</v>
      </c>
      <c r="O136" s="86" t="s">
        <v>119</v>
      </c>
      <c r="P136" s="86" t="s">
        <v>120</v>
      </c>
      <c r="Q136" s="86" t="s">
        <v>121</v>
      </c>
      <c r="R136" s="86" t="s">
        <v>122</v>
      </c>
      <c r="S136" s="86" t="s">
        <v>123</v>
      </c>
      <c r="T136" s="87" t="s">
        <v>124</v>
      </c>
      <c r="U136" s="141"/>
      <c r="V136" s="141"/>
      <c r="W136" s="141"/>
      <c r="X136" s="141"/>
      <c r="Y136" s="141"/>
      <c r="Z136" s="141"/>
      <c r="AA136" s="141"/>
      <c r="AB136" s="141"/>
      <c r="AC136" s="141"/>
      <c r="AD136" s="141"/>
      <c r="AE136" s="141"/>
    </row>
    <row r="137" s="2" customFormat="1" ht="22.8" customHeight="1">
      <c r="A137" s="37"/>
      <c r="B137" s="38"/>
      <c r="C137" s="92" t="s">
        <v>125</v>
      </c>
      <c r="D137" s="37"/>
      <c r="E137" s="37"/>
      <c r="F137" s="37"/>
      <c r="G137" s="37"/>
      <c r="H137" s="37"/>
      <c r="I137" s="37"/>
      <c r="J137" s="147">
        <f>BK137</f>
        <v>0</v>
      </c>
      <c r="K137" s="37"/>
      <c r="L137" s="38"/>
      <c r="M137" s="88"/>
      <c r="N137" s="72"/>
      <c r="O137" s="89"/>
      <c r="P137" s="148">
        <f>P138+P207+P359+P368</f>
        <v>0</v>
      </c>
      <c r="Q137" s="89"/>
      <c r="R137" s="148">
        <f>R138+R207+R359+R368</f>
        <v>4.8230119400000007</v>
      </c>
      <c r="S137" s="89"/>
      <c r="T137" s="149">
        <f>T138+T207+T359+T368</f>
        <v>6.8328128399999999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74</v>
      </c>
      <c r="AU137" s="18" t="s">
        <v>87</v>
      </c>
      <c r="BK137" s="150">
        <f>BK138+BK207+BK359+BK368</f>
        <v>0</v>
      </c>
    </row>
    <row r="138" s="12" customFormat="1" ht="25.92" customHeight="1">
      <c r="A138" s="12"/>
      <c r="B138" s="151"/>
      <c r="C138" s="12"/>
      <c r="D138" s="152" t="s">
        <v>74</v>
      </c>
      <c r="E138" s="153" t="s">
        <v>126</v>
      </c>
      <c r="F138" s="153" t="s">
        <v>127</v>
      </c>
      <c r="G138" s="12"/>
      <c r="H138" s="12"/>
      <c r="I138" s="154"/>
      <c r="J138" s="155">
        <f>BK138</f>
        <v>0</v>
      </c>
      <c r="K138" s="12"/>
      <c r="L138" s="151"/>
      <c r="M138" s="156"/>
      <c r="N138" s="157"/>
      <c r="O138" s="157"/>
      <c r="P138" s="158">
        <f>P139+P141+P177+P199+P205</f>
        <v>0</v>
      </c>
      <c r="Q138" s="157"/>
      <c r="R138" s="158">
        <f>R139+R141+R177+R199+R205</f>
        <v>3.0066531800000003</v>
      </c>
      <c r="S138" s="157"/>
      <c r="T138" s="159">
        <f>T139+T141+T177+T199+T205</f>
        <v>6.4705599999999999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2" t="s">
        <v>80</v>
      </c>
      <c r="AT138" s="160" t="s">
        <v>74</v>
      </c>
      <c r="AU138" s="160" t="s">
        <v>75</v>
      </c>
      <c r="AY138" s="152" t="s">
        <v>128</v>
      </c>
      <c r="BK138" s="161">
        <f>BK139+BK141+BK177+BK199+BK205</f>
        <v>0</v>
      </c>
    </row>
    <row r="139" s="12" customFormat="1" ht="22.8" customHeight="1">
      <c r="A139" s="12"/>
      <c r="B139" s="151"/>
      <c r="C139" s="12"/>
      <c r="D139" s="152" t="s">
        <v>74</v>
      </c>
      <c r="E139" s="162" t="s">
        <v>129</v>
      </c>
      <c r="F139" s="162" t="s">
        <v>130</v>
      </c>
      <c r="G139" s="12"/>
      <c r="H139" s="12"/>
      <c r="I139" s="154"/>
      <c r="J139" s="163">
        <f>BK139</f>
        <v>0</v>
      </c>
      <c r="K139" s="12"/>
      <c r="L139" s="151"/>
      <c r="M139" s="156"/>
      <c r="N139" s="157"/>
      <c r="O139" s="157"/>
      <c r="P139" s="158">
        <f>P140</f>
        <v>0</v>
      </c>
      <c r="Q139" s="157"/>
      <c r="R139" s="158">
        <f>R140</f>
        <v>0.0511</v>
      </c>
      <c r="S139" s="157"/>
      <c r="T139" s="159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2" t="s">
        <v>80</v>
      </c>
      <c r="AT139" s="160" t="s">
        <v>74</v>
      </c>
      <c r="AU139" s="160" t="s">
        <v>80</v>
      </c>
      <c r="AY139" s="152" t="s">
        <v>128</v>
      </c>
      <c r="BK139" s="161">
        <f>BK140</f>
        <v>0</v>
      </c>
    </row>
    <row r="140" s="2" customFormat="1" ht="33" customHeight="1">
      <c r="A140" s="37"/>
      <c r="B140" s="164"/>
      <c r="C140" s="165" t="s">
        <v>80</v>
      </c>
      <c r="D140" s="165" t="s">
        <v>131</v>
      </c>
      <c r="E140" s="166" t="s">
        <v>132</v>
      </c>
      <c r="F140" s="167" t="s">
        <v>133</v>
      </c>
      <c r="G140" s="168" t="s">
        <v>134</v>
      </c>
      <c r="H140" s="169">
        <v>2</v>
      </c>
      <c r="I140" s="170"/>
      <c r="J140" s="171">
        <f>ROUND(I140*H140,2)</f>
        <v>0</v>
      </c>
      <c r="K140" s="167" t="s">
        <v>135</v>
      </c>
      <c r="L140" s="38"/>
      <c r="M140" s="172" t="s">
        <v>1</v>
      </c>
      <c r="N140" s="173" t="s">
        <v>41</v>
      </c>
      <c r="O140" s="76"/>
      <c r="P140" s="174">
        <f>O140*H140</f>
        <v>0</v>
      </c>
      <c r="Q140" s="174">
        <v>0.02555</v>
      </c>
      <c r="R140" s="174">
        <f>Q140*H140</f>
        <v>0.0511</v>
      </c>
      <c r="S140" s="174">
        <v>0</v>
      </c>
      <c r="T140" s="17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76" t="s">
        <v>136</v>
      </c>
      <c r="AT140" s="176" t="s">
        <v>131</v>
      </c>
      <c r="AU140" s="176" t="s">
        <v>137</v>
      </c>
      <c r="AY140" s="18" t="s">
        <v>128</v>
      </c>
      <c r="BE140" s="177">
        <f>IF(N140="základní",J140,0)</f>
        <v>0</v>
      </c>
      <c r="BF140" s="177">
        <f>IF(N140="snížená",J140,0)</f>
        <v>0</v>
      </c>
      <c r="BG140" s="177">
        <f>IF(N140="zákl. přenesená",J140,0)</f>
        <v>0</v>
      </c>
      <c r="BH140" s="177">
        <f>IF(N140="sníž. přenesená",J140,0)</f>
        <v>0</v>
      </c>
      <c r="BI140" s="177">
        <f>IF(N140="nulová",J140,0)</f>
        <v>0</v>
      </c>
      <c r="BJ140" s="18" t="s">
        <v>137</v>
      </c>
      <c r="BK140" s="177">
        <f>ROUND(I140*H140,2)</f>
        <v>0</v>
      </c>
      <c r="BL140" s="18" t="s">
        <v>136</v>
      </c>
      <c r="BM140" s="176" t="s">
        <v>138</v>
      </c>
    </row>
    <row r="141" s="12" customFormat="1" ht="22.8" customHeight="1">
      <c r="A141" s="12"/>
      <c r="B141" s="151"/>
      <c r="C141" s="12"/>
      <c r="D141" s="152" t="s">
        <v>74</v>
      </c>
      <c r="E141" s="162" t="s">
        <v>139</v>
      </c>
      <c r="F141" s="162" t="s">
        <v>140</v>
      </c>
      <c r="G141" s="12"/>
      <c r="H141" s="12"/>
      <c r="I141" s="154"/>
      <c r="J141" s="163">
        <f>BK141</f>
        <v>0</v>
      </c>
      <c r="K141" s="12"/>
      <c r="L141" s="151"/>
      <c r="M141" s="156"/>
      <c r="N141" s="157"/>
      <c r="O141" s="157"/>
      <c r="P141" s="158">
        <f>SUM(P142:P176)</f>
        <v>0</v>
      </c>
      <c r="Q141" s="157"/>
      <c r="R141" s="158">
        <f>SUM(R142:R176)</f>
        <v>2.9537491800000004</v>
      </c>
      <c r="S141" s="157"/>
      <c r="T141" s="159">
        <f>SUM(T142:T176)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2" t="s">
        <v>80</v>
      </c>
      <c r="AT141" s="160" t="s">
        <v>74</v>
      </c>
      <c r="AU141" s="160" t="s">
        <v>80</v>
      </c>
      <c r="AY141" s="152" t="s">
        <v>128</v>
      </c>
      <c r="BK141" s="161">
        <f>SUM(BK142:BK176)</f>
        <v>0</v>
      </c>
    </row>
    <row r="142" s="2" customFormat="1" ht="24.15" customHeight="1">
      <c r="A142" s="37"/>
      <c r="B142" s="164"/>
      <c r="C142" s="165" t="s">
        <v>137</v>
      </c>
      <c r="D142" s="165" t="s">
        <v>131</v>
      </c>
      <c r="E142" s="166" t="s">
        <v>141</v>
      </c>
      <c r="F142" s="167" t="s">
        <v>142</v>
      </c>
      <c r="G142" s="168" t="s">
        <v>143</v>
      </c>
      <c r="H142" s="169">
        <v>3</v>
      </c>
      <c r="I142" s="170"/>
      <c r="J142" s="171">
        <f>ROUND(I142*H142,2)</f>
        <v>0</v>
      </c>
      <c r="K142" s="167" t="s">
        <v>135</v>
      </c>
      <c r="L142" s="38"/>
      <c r="M142" s="172" t="s">
        <v>1</v>
      </c>
      <c r="N142" s="173" t="s">
        <v>41</v>
      </c>
      <c r="O142" s="76"/>
      <c r="P142" s="174">
        <f>O142*H142</f>
        <v>0</v>
      </c>
      <c r="Q142" s="174">
        <v>0.0014</v>
      </c>
      <c r="R142" s="174">
        <f>Q142*H142</f>
        <v>0.0041999999999999997</v>
      </c>
      <c r="S142" s="174">
        <v>0</v>
      </c>
      <c r="T142" s="17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76" t="s">
        <v>136</v>
      </c>
      <c r="AT142" s="176" t="s">
        <v>131</v>
      </c>
      <c r="AU142" s="176" t="s">
        <v>137</v>
      </c>
      <c r="AY142" s="18" t="s">
        <v>128</v>
      </c>
      <c r="BE142" s="177">
        <f>IF(N142="základní",J142,0)</f>
        <v>0</v>
      </c>
      <c r="BF142" s="177">
        <f>IF(N142="snížená",J142,0)</f>
        <v>0</v>
      </c>
      <c r="BG142" s="177">
        <f>IF(N142="zákl. přenesená",J142,0)</f>
        <v>0</v>
      </c>
      <c r="BH142" s="177">
        <f>IF(N142="sníž. přenesená",J142,0)</f>
        <v>0</v>
      </c>
      <c r="BI142" s="177">
        <f>IF(N142="nulová",J142,0)</f>
        <v>0</v>
      </c>
      <c r="BJ142" s="18" t="s">
        <v>137</v>
      </c>
      <c r="BK142" s="177">
        <f>ROUND(I142*H142,2)</f>
        <v>0</v>
      </c>
      <c r="BL142" s="18" t="s">
        <v>136</v>
      </c>
      <c r="BM142" s="176" t="s">
        <v>144</v>
      </c>
    </row>
    <row r="143" s="2" customFormat="1" ht="24.15" customHeight="1">
      <c r="A143" s="37"/>
      <c r="B143" s="164"/>
      <c r="C143" s="165" t="s">
        <v>129</v>
      </c>
      <c r="D143" s="165" t="s">
        <v>131</v>
      </c>
      <c r="E143" s="166" t="s">
        <v>145</v>
      </c>
      <c r="F143" s="167" t="s">
        <v>146</v>
      </c>
      <c r="G143" s="168" t="s">
        <v>143</v>
      </c>
      <c r="H143" s="169">
        <v>3</v>
      </c>
      <c r="I143" s="170"/>
      <c r="J143" s="171">
        <f>ROUND(I143*H143,2)</f>
        <v>0</v>
      </c>
      <c r="K143" s="167" t="s">
        <v>135</v>
      </c>
      <c r="L143" s="38"/>
      <c r="M143" s="172" t="s">
        <v>1</v>
      </c>
      <c r="N143" s="173" t="s">
        <v>41</v>
      </c>
      <c r="O143" s="76"/>
      <c r="P143" s="174">
        <f>O143*H143</f>
        <v>0</v>
      </c>
      <c r="Q143" s="174">
        <v>0.015400000000000001</v>
      </c>
      <c r="R143" s="174">
        <f>Q143*H143</f>
        <v>0.046200000000000005</v>
      </c>
      <c r="S143" s="174">
        <v>0</v>
      </c>
      <c r="T143" s="17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76" t="s">
        <v>136</v>
      </c>
      <c r="AT143" s="176" t="s">
        <v>131</v>
      </c>
      <c r="AU143" s="176" t="s">
        <v>137</v>
      </c>
      <c r="AY143" s="18" t="s">
        <v>128</v>
      </c>
      <c r="BE143" s="177">
        <f>IF(N143="základní",J143,0)</f>
        <v>0</v>
      </c>
      <c r="BF143" s="177">
        <f>IF(N143="snížená",J143,0)</f>
        <v>0</v>
      </c>
      <c r="BG143" s="177">
        <f>IF(N143="zákl. přenesená",J143,0)</f>
        <v>0</v>
      </c>
      <c r="BH143" s="177">
        <f>IF(N143="sníž. přenesená",J143,0)</f>
        <v>0</v>
      </c>
      <c r="BI143" s="177">
        <f>IF(N143="nulová",J143,0)</f>
        <v>0</v>
      </c>
      <c r="BJ143" s="18" t="s">
        <v>137</v>
      </c>
      <c r="BK143" s="177">
        <f>ROUND(I143*H143,2)</f>
        <v>0</v>
      </c>
      <c r="BL143" s="18" t="s">
        <v>136</v>
      </c>
      <c r="BM143" s="176" t="s">
        <v>147</v>
      </c>
    </row>
    <row r="144" s="2" customFormat="1" ht="24.15" customHeight="1">
      <c r="A144" s="37"/>
      <c r="B144" s="164"/>
      <c r="C144" s="165" t="s">
        <v>136</v>
      </c>
      <c r="D144" s="165" t="s">
        <v>131</v>
      </c>
      <c r="E144" s="166" t="s">
        <v>148</v>
      </c>
      <c r="F144" s="167" t="s">
        <v>149</v>
      </c>
      <c r="G144" s="168" t="s">
        <v>143</v>
      </c>
      <c r="H144" s="169">
        <v>42.100000000000001</v>
      </c>
      <c r="I144" s="170"/>
      <c r="J144" s="171">
        <f>ROUND(I144*H144,2)</f>
        <v>0</v>
      </c>
      <c r="K144" s="167" t="s">
        <v>150</v>
      </c>
      <c r="L144" s="38"/>
      <c r="M144" s="172" t="s">
        <v>1</v>
      </c>
      <c r="N144" s="173" t="s">
        <v>41</v>
      </c>
      <c r="O144" s="76"/>
      <c r="P144" s="174">
        <f>O144*H144</f>
        <v>0</v>
      </c>
      <c r="Q144" s="174">
        <v>0.0057000000000000002</v>
      </c>
      <c r="R144" s="174">
        <f>Q144*H144</f>
        <v>0.23997000000000002</v>
      </c>
      <c r="S144" s="174">
        <v>0</v>
      </c>
      <c r="T144" s="17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76" t="s">
        <v>136</v>
      </c>
      <c r="AT144" s="176" t="s">
        <v>131</v>
      </c>
      <c r="AU144" s="176" t="s">
        <v>137</v>
      </c>
      <c r="AY144" s="18" t="s">
        <v>128</v>
      </c>
      <c r="BE144" s="177">
        <f>IF(N144="základní",J144,0)</f>
        <v>0</v>
      </c>
      <c r="BF144" s="177">
        <f>IF(N144="snížená",J144,0)</f>
        <v>0</v>
      </c>
      <c r="BG144" s="177">
        <f>IF(N144="zákl. přenesená",J144,0)</f>
        <v>0</v>
      </c>
      <c r="BH144" s="177">
        <f>IF(N144="sníž. přenesená",J144,0)</f>
        <v>0</v>
      </c>
      <c r="BI144" s="177">
        <f>IF(N144="nulová",J144,0)</f>
        <v>0</v>
      </c>
      <c r="BJ144" s="18" t="s">
        <v>137</v>
      </c>
      <c r="BK144" s="177">
        <f>ROUND(I144*H144,2)</f>
        <v>0</v>
      </c>
      <c r="BL144" s="18" t="s">
        <v>136</v>
      </c>
      <c r="BM144" s="176" t="s">
        <v>151</v>
      </c>
    </row>
    <row r="145" s="13" customFormat="1">
      <c r="A145" s="13"/>
      <c r="B145" s="178"/>
      <c r="C145" s="13"/>
      <c r="D145" s="179" t="s">
        <v>152</v>
      </c>
      <c r="E145" s="180" t="s">
        <v>1</v>
      </c>
      <c r="F145" s="181" t="s">
        <v>153</v>
      </c>
      <c r="G145" s="13"/>
      <c r="H145" s="182">
        <v>42.100000000000001</v>
      </c>
      <c r="I145" s="183"/>
      <c r="J145" s="13"/>
      <c r="K145" s="13"/>
      <c r="L145" s="178"/>
      <c r="M145" s="184"/>
      <c r="N145" s="185"/>
      <c r="O145" s="185"/>
      <c r="P145" s="185"/>
      <c r="Q145" s="185"/>
      <c r="R145" s="185"/>
      <c r="S145" s="185"/>
      <c r="T145" s="18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0" t="s">
        <v>152</v>
      </c>
      <c r="AU145" s="180" t="s">
        <v>137</v>
      </c>
      <c r="AV145" s="13" t="s">
        <v>137</v>
      </c>
      <c r="AW145" s="13" t="s">
        <v>32</v>
      </c>
      <c r="AX145" s="13" t="s">
        <v>80</v>
      </c>
      <c r="AY145" s="180" t="s">
        <v>128</v>
      </c>
    </row>
    <row r="146" s="2" customFormat="1" ht="24.15" customHeight="1">
      <c r="A146" s="37"/>
      <c r="B146" s="164"/>
      <c r="C146" s="165" t="s">
        <v>154</v>
      </c>
      <c r="D146" s="165" t="s">
        <v>131</v>
      </c>
      <c r="E146" s="166" t="s">
        <v>155</v>
      </c>
      <c r="F146" s="167" t="s">
        <v>156</v>
      </c>
      <c r="G146" s="168" t="s">
        <v>143</v>
      </c>
      <c r="H146" s="169">
        <v>22.460000000000001</v>
      </c>
      <c r="I146" s="170"/>
      <c r="J146" s="171">
        <f>ROUND(I146*H146,2)</f>
        <v>0</v>
      </c>
      <c r="K146" s="167" t="s">
        <v>135</v>
      </c>
      <c r="L146" s="38"/>
      <c r="M146" s="172" t="s">
        <v>1</v>
      </c>
      <c r="N146" s="173" t="s">
        <v>41</v>
      </c>
      <c r="O146" s="76"/>
      <c r="P146" s="174">
        <f>O146*H146</f>
        <v>0</v>
      </c>
      <c r="Q146" s="174">
        <v>0.00025999999999999998</v>
      </c>
      <c r="R146" s="174">
        <f>Q146*H146</f>
        <v>0.0058395999999999995</v>
      </c>
      <c r="S146" s="174">
        <v>0</v>
      </c>
      <c r="T146" s="17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76" t="s">
        <v>136</v>
      </c>
      <c r="AT146" s="176" t="s">
        <v>131</v>
      </c>
      <c r="AU146" s="176" t="s">
        <v>137</v>
      </c>
      <c r="AY146" s="18" t="s">
        <v>128</v>
      </c>
      <c r="BE146" s="177">
        <f>IF(N146="základní",J146,0)</f>
        <v>0</v>
      </c>
      <c r="BF146" s="177">
        <f>IF(N146="snížená",J146,0)</f>
        <v>0</v>
      </c>
      <c r="BG146" s="177">
        <f>IF(N146="zákl. přenesená",J146,0)</f>
        <v>0</v>
      </c>
      <c r="BH146" s="177">
        <f>IF(N146="sníž. přenesená",J146,0)</f>
        <v>0</v>
      </c>
      <c r="BI146" s="177">
        <f>IF(N146="nulová",J146,0)</f>
        <v>0</v>
      </c>
      <c r="BJ146" s="18" t="s">
        <v>137</v>
      </c>
      <c r="BK146" s="177">
        <f>ROUND(I146*H146,2)</f>
        <v>0</v>
      </c>
      <c r="BL146" s="18" t="s">
        <v>136</v>
      </c>
      <c r="BM146" s="176" t="s">
        <v>157</v>
      </c>
    </row>
    <row r="147" s="13" customFormat="1">
      <c r="A147" s="13"/>
      <c r="B147" s="178"/>
      <c r="C147" s="13"/>
      <c r="D147" s="179" t="s">
        <v>152</v>
      </c>
      <c r="E147" s="180" t="s">
        <v>1</v>
      </c>
      <c r="F147" s="181" t="s">
        <v>158</v>
      </c>
      <c r="G147" s="13"/>
      <c r="H147" s="182">
        <v>22.460000000000001</v>
      </c>
      <c r="I147" s="183"/>
      <c r="J147" s="13"/>
      <c r="K147" s="13"/>
      <c r="L147" s="178"/>
      <c r="M147" s="184"/>
      <c r="N147" s="185"/>
      <c r="O147" s="185"/>
      <c r="P147" s="185"/>
      <c r="Q147" s="185"/>
      <c r="R147" s="185"/>
      <c r="S147" s="185"/>
      <c r="T147" s="18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0" t="s">
        <v>152</v>
      </c>
      <c r="AU147" s="180" t="s">
        <v>137</v>
      </c>
      <c r="AV147" s="13" t="s">
        <v>137</v>
      </c>
      <c r="AW147" s="13" t="s">
        <v>32</v>
      </c>
      <c r="AX147" s="13" t="s">
        <v>80</v>
      </c>
      <c r="AY147" s="180" t="s">
        <v>128</v>
      </c>
    </row>
    <row r="148" s="2" customFormat="1" ht="24.15" customHeight="1">
      <c r="A148" s="37"/>
      <c r="B148" s="164"/>
      <c r="C148" s="165" t="s">
        <v>139</v>
      </c>
      <c r="D148" s="165" t="s">
        <v>131</v>
      </c>
      <c r="E148" s="166" t="s">
        <v>159</v>
      </c>
      <c r="F148" s="167" t="s">
        <v>160</v>
      </c>
      <c r="G148" s="168" t="s">
        <v>143</v>
      </c>
      <c r="H148" s="169">
        <v>22.460000000000001</v>
      </c>
      <c r="I148" s="170"/>
      <c r="J148" s="171">
        <f>ROUND(I148*H148,2)</f>
        <v>0</v>
      </c>
      <c r="K148" s="167" t="s">
        <v>135</v>
      </c>
      <c r="L148" s="38"/>
      <c r="M148" s="172" t="s">
        <v>1</v>
      </c>
      <c r="N148" s="173" t="s">
        <v>41</v>
      </c>
      <c r="O148" s="76"/>
      <c r="P148" s="174">
        <f>O148*H148</f>
        <v>0</v>
      </c>
      <c r="Q148" s="174">
        <v>0.0030000000000000001</v>
      </c>
      <c r="R148" s="174">
        <f>Q148*H148</f>
        <v>0.067380000000000009</v>
      </c>
      <c r="S148" s="174">
        <v>0</v>
      </c>
      <c r="T148" s="17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76" t="s">
        <v>136</v>
      </c>
      <c r="AT148" s="176" t="s">
        <v>131</v>
      </c>
      <c r="AU148" s="176" t="s">
        <v>137</v>
      </c>
      <c r="AY148" s="18" t="s">
        <v>128</v>
      </c>
      <c r="BE148" s="177">
        <f>IF(N148="základní",J148,0)</f>
        <v>0</v>
      </c>
      <c r="BF148" s="177">
        <f>IF(N148="snížená",J148,0)</f>
        <v>0</v>
      </c>
      <c r="BG148" s="177">
        <f>IF(N148="zákl. přenesená",J148,0)</f>
        <v>0</v>
      </c>
      <c r="BH148" s="177">
        <f>IF(N148="sníž. přenesená",J148,0)</f>
        <v>0</v>
      </c>
      <c r="BI148" s="177">
        <f>IF(N148="nulová",J148,0)</f>
        <v>0</v>
      </c>
      <c r="BJ148" s="18" t="s">
        <v>137</v>
      </c>
      <c r="BK148" s="177">
        <f>ROUND(I148*H148,2)</f>
        <v>0</v>
      </c>
      <c r="BL148" s="18" t="s">
        <v>136</v>
      </c>
      <c r="BM148" s="176" t="s">
        <v>161</v>
      </c>
    </row>
    <row r="149" s="2" customFormat="1" ht="24.15" customHeight="1">
      <c r="A149" s="37"/>
      <c r="B149" s="164"/>
      <c r="C149" s="165" t="s">
        <v>162</v>
      </c>
      <c r="D149" s="165" t="s">
        <v>131</v>
      </c>
      <c r="E149" s="166" t="s">
        <v>163</v>
      </c>
      <c r="F149" s="167" t="s">
        <v>164</v>
      </c>
      <c r="G149" s="168" t="s">
        <v>143</v>
      </c>
      <c r="H149" s="169">
        <v>63.658000000000001</v>
      </c>
      <c r="I149" s="170"/>
      <c r="J149" s="171">
        <f>ROUND(I149*H149,2)</f>
        <v>0</v>
      </c>
      <c r="K149" s="167" t="s">
        <v>135</v>
      </c>
      <c r="L149" s="38"/>
      <c r="M149" s="172" t="s">
        <v>1</v>
      </c>
      <c r="N149" s="173" t="s">
        <v>41</v>
      </c>
      <c r="O149" s="76"/>
      <c r="P149" s="174">
        <f>O149*H149</f>
        <v>0</v>
      </c>
      <c r="Q149" s="174">
        <v>0.00025999999999999998</v>
      </c>
      <c r="R149" s="174">
        <f>Q149*H149</f>
        <v>0.016551079999999999</v>
      </c>
      <c r="S149" s="174">
        <v>0</v>
      </c>
      <c r="T149" s="17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76" t="s">
        <v>136</v>
      </c>
      <c r="AT149" s="176" t="s">
        <v>131</v>
      </c>
      <c r="AU149" s="176" t="s">
        <v>137</v>
      </c>
      <c r="AY149" s="18" t="s">
        <v>128</v>
      </c>
      <c r="BE149" s="177">
        <f>IF(N149="základní",J149,0)</f>
        <v>0</v>
      </c>
      <c r="BF149" s="177">
        <f>IF(N149="snížená",J149,0)</f>
        <v>0</v>
      </c>
      <c r="BG149" s="177">
        <f>IF(N149="zákl. přenesená",J149,0)</f>
        <v>0</v>
      </c>
      <c r="BH149" s="177">
        <f>IF(N149="sníž. přenesená",J149,0)</f>
        <v>0</v>
      </c>
      <c r="BI149" s="177">
        <f>IF(N149="nulová",J149,0)</f>
        <v>0</v>
      </c>
      <c r="BJ149" s="18" t="s">
        <v>137</v>
      </c>
      <c r="BK149" s="177">
        <f>ROUND(I149*H149,2)</f>
        <v>0</v>
      </c>
      <c r="BL149" s="18" t="s">
        <v>136</v>
      </c>
      <c r="BM149" s="176" t="s">
        <v>165</v>
      </c>
    </row>
    <row r="150" s="13" customFormat="1">
      <c r="A150" s="13"/>
      <c r="B150" s="178"/>
      <c r="C150" s="13"/>
      <c r="D150" s="179" t="s">
        <v>152</v>
      </c>
      <c r="E150" s="180" t="s">
        <v>1</v>
      </c>
      <c r="F150" s="181" t="s">
        <v>166</v>
      </c>
      <c r="G150" s="13"/>
      <c r="H150" s="182">
        <v>46.509999999999998</v>
      </c>
      <c r="I150" s="183"/>
      <c r="J150" s="13"/>
      <c r="K150" s="13"/>
      <c r="L150" s="178"/>
      <c r="M150" s="184"/>
      <c r="N150" s="185"/>
      <c r="O150" s="185"/>
      <c r="P150" s="185"/>
      <c r="Q150" s="185"/>
      <c r="R150" s="185"/>
      <c r="S150" s="185"/>
      <c r="T150" s="18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0" t="s">
        <v>152</v>
      </c>
      <c r="AU150" s="180" t="s">
        <v>137</v>
      </c>
      <c r="AV150" s="13" t="s">
        <v>137</v>
      </c>
      <c r="AW150" s="13" t="s">
        <v>32</v>
      </c>
      <c r="AX150" s="13" t="s">
        <v>75</v>
      </c>
      <c r="AY150" s="180" t="s">
        <v>128</v>
      </c>
    </row>
    <row r="151" s="13" customFormat="1">
      <c r="A151" s="13"/>
      <c r="B151" s="178"/>
      <c r="C151" s="13"/>
      <c r="D151" s="179" t="s">
        <v>152</v>
      </c>
      <c r="E151" s="180" t="s">
        <v>1</v>
      </c>
      <c r="F151" s="181" t="s">
        <v>167</v>
      </c>
      <c r="G151" s="13"/>
      <c r="H151" s="182">
        <v>-4.2000000000000002</v>
      </c>
      <c r="I151" s="183"/>
      <c r="J151" s="13"/>
      <c r="K151" s="13"/>
      <c r="L151" s="178"/>
      <c r="M151" s="184"/>
      <c r="N151" s="185"/>
      <c r="O151" s="185"/>
      <c r="P151" s="185"/>
      <c r="Q151" s="185"/>
      <c r="R151" s="185"/>
      <c r="S151" s="185"/>
      <c r="T151" s="18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0" t="s">
        <v>152</v>
      </c>
      <c r="AU151" s="180" t="s">
        <v>137</v>
      </c>
      <c r="AV151" s="13" t="s">
        <v>137</v>
      </c>
      <c r="AW151" s="13" t="s">
        <v>32</v>
      </c>
      <c r="AX151" s="13" t="s">
        <v>75</v>
      </c>
      <c r="AY151" s="180" t="s">
        <v>128</v>
      </c>
    </row>
    <row r="152" s="14" customFormat="1">
      <c r="A152" s="14"/>
      <c r="B152" s="187"/>
      <c r="C152" s="14"/>
      <c r="D152" s="179" t="s">
        <v>152</v>
      </c>
      <c r="E152" s="188" t="s">
        <v>1</v>
      </c>
      <c r="F152" s="189" t="s">
        <v>168</v>
      </c>
      <c r="G152" s="14"/>
      <c r="H152" s="190">
        <v>42.309999999999995</v>
      </c>
      <c r="I152" s="191"/>
      <c r="J152" s="14"/>
      <c r="K152" s="14"/>
      <c r="L152" s="187"/>
      <c r="M152" s="192"/>
      <c r="N152" s="193"/>
      <c r="O152" s="193"/>
      <c r="P152" s="193"/>
      <c r="Q152" s="193"/>
      <c r="R152" s="193"/>
      <c r="S152" s="193"/>
      <c r="T152" s="19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88" t="s">
        <v>152</v>
      </c>
      <c r="AU152" s="188" t="s">
        <v>137</v>
      </c>
      <c r="AV152" s="14" t="s">
        <v>129</v>
      </c>
      <c r="AW152" s="14" t="s">
        <v>32</v>
      </c>
      <c r="AX152" s="14" t="s">
        <v>75</v>
      </c>
      <c r="AY152" s="188" t="s">
        <v>128</v>
      </c>
    </row>
    <row r="153" s="13" customFormat="1">
      <c r="A153" s="13"/>
      <c r="B153" s="178"/>
      <c r="C153" s="13"/>
      <c r="D153" s="179" t="s">
        <v>152</v>
      </c>
      <c r="E153" s="180" t="s">
        <v>1</v>
      </c>
      <c r="F153" s="181" t="s">
        <v>169</v>
      </c>
      <c r="G153" s="13"/>
      <c r="H153" s="182">
        <v>18.318000000000001</v>
      </c>
      <c r="I153" s="183"/>
      <c r="J153" s="13"/>
      <c r="K153" s="13"/>
      <c r="L153" s="178"/>
      <c r="M153" s="184"/>
      <c r="N153" s="185"/>
      <c r="O153" s="185"/>
      <c r="P153" s="185"/>
      <c r="Q153" s="185"/>
      <c r="R153" s="185"/>
      <c r="S153" s="185"/>
      <c r="T153" s="18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0" t="s">
        <v>152</v>
      </c>
      <c r="AU153" s="180" t="s">
        <v>137</v>
      </c>
      <c r="AV153" s="13" t="s">
        <v>137</v>
      </c>
      <c r="AW153" s="13" t="s">
        <v>32</v>
      </c>
      <c r="AX153" s="13" t="s">
        <v>75</v>
      </c>
      <c r="AY153" s="180" t="s">
        <v>128</v>
      </c>
    </row>
    <row r="154" s="13" customFormat="1">
      <c r="A154" s="13"/>
      <c r="B154" s="178"/>
      <c r="C154" s="13"/>
      <c r="D154" s="179" t="s">
        <v>152</v>
      </c>
      <c r="E154" s="180" t="s">
        <v>1</v>
      </c>
      <c r="F154" s="181" t="s">
        <v>170</v>
      </c>
      <c r="G154" s="13"/>
      <c r="H154" s="182">
        <v>3.0299999999999998</v>
      </c>
      <c r="I154" s="183"/>
      <c r="J154" s="13"/>
      <c r="K154" s="13"/>
      <c r="L154" s="178"/>
      <c r="M154" s="184"/>
      <c r="N154" s="185"/>
      <c r="O154" s="185"/>
      <c r="P154" s="185"/>
      <c r="Q154" s="185"/>
      <c r="R154" s="185"/>
      <c r="S154" s="185"/>
      <c r="T154" s="18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0" t="s">
        <v>152</v>
      </c>
      <c r="AU154" s="180" t="s">
        <v>137</v>
      </c>
      <c r="AV154" s="13" t="s">
        <v>137</v>
      </c>
      <c r="AW154" s="13" t="s">
        <v>32</v>
      </c>
      <c r="AX154" s="13" t="s">
        <v>75</v>
      </c>
      <c r="AY154" s="180" t="s">
        <v>128</v>
      </c>
    </row>
    <row r="155" s="14" customFormat="1">
      <c r="A155" s="14"/>
      <c r="B155" s="187"/>
      <c r="C155" s="14"/>
      <c r="D155" s="179" t="s">
        <v>152</v>
      </c>
      <c r="E155" s="188" t="s">
        <v>1</v>
      </c>
      <c r="F155" s="189" t="s">
        <v>168</v>
      </c>
      <c r="G155" s="14"/>
      <c r="H155" s="190">
        <v>21.348000000000003</v>
      </c>
      <c r="I155" s="191"/>
      <c r="J155" s="14"/>
      <c r="K155" s="14"/>
      <c r="L155" s="187"/>
      <c r="M155" s="192"/>
      <c r="N155" s="193"/>
      <c r="O155" s="193"/>
      <c r="P155" s="193"/>
      <c r="Q155" s="193"/>
      <c r="R155" s="193"/>
      <c r="S155" s="193"/>
      <c r="T155" s="19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88" t="s">
        <v>152</v>
      </c>
      <c r="AU155" s="188" t="s">
        <v>137</v>
      </c>
      <c r="AV155" s="14" t="s">
        <v>129</v>
      </c>
      <c r="AW155" s="14" t="s">
        <v>32</v>
      </c>
      <c r="AX155" s="14" t="s">
        <v>75</v>
      </c>
      <c r="AY155" s="188" t="s">
        <v>128</v>
      </c>
    </row>
    <row r="156" s="15" customFormat="1">
      <c r="A156" s="15"/>
      <c r="B156" s="195"/>
      <c r="C156" s="15"/>
      <c r="D156" s="179" t="s">
        <v>152</v>
      </c>
      <c r="E156" s="196" t="s">
        <v>1</v>
      </c>
      <c r="F156" s="197" t="s">
        <v>171</v>
      </c>
      <c r="G156" s="15"/>
      <c r="H156" s="198">
        <v>63.658000000000001</v>
      </c>
      <c r="I156" s="199"/>
      <c r="J156" s="15"/>
      <c r="K156" s="15"/>
      <c r="L156" s="195"/>
      <c r="M156" s="200"/>
      <c r="N156" s="201"/>
      <c r="O156" s="201"/>
      <c r="P156" s="201"/>
      <c r="Q156" s="201"/>
      <c r="R156" s="201"/>
      <c r="S156" s="201"/>
      <c r="T156" s="202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196" t="s">
        <v>152</v>
      </c>
      <c r="AU156" s="196" t="s">
        <v>137</v>
      </c>
      <c r="AV156" s="15" t="s">
        <v>136</v>
      </c>
      <c r="AW156" s="15" t="s">
        <v>32</v>
      </c>
      <c r="AX156" s="15" t="s">
        <v>80</v>
      </c>
      <c r="AY156" s="196" t="s">
        <v>128</v>
      </c>
    </row>
    <row r="157" s="2" customFormat="1" ht="21.75" customHeight="1">
      <c r="A157" s="37"/>
      <c r="B157" s="164"/>
      <c r="C157" s="165" t="s">
        <v>172</v>
      </c>
      <c r="D157" s="165" t="s">
        <v>131</v>
      </c>
      <c r="E157" s="166" t="s">
        <v>173</v>
      </c>
      <c r="F157" s="167" t="s">
        <v>174</v>
      </c>
      <c r="G157" s="168" t="s">
        <v>143</v>
      </c>
      <c r="H157" s="169">
        <v>2.1600000000000001</v>
      </c>
      <c r="I157" s="170"/>
      <c r="J157" s="171">
        <f>ROUND(I157*H157,2)</f>
        <v>0</v>
      </c>
      <c r="K157" s="167" t="s">
        <v>150</v>
      </c>
      <c r="L157" s="38"/>
      <c r="M157" s="172" t="s">
        <v>1</v>
      </c>
      <c r="N157" s="173" t="s">
        <v>41</v>
      </c>
      <c r="O157" s="76"/>
      <c r="P157" s="174">
        <f>O157*H157</f>
        <v>0</v>
      </c>
      <c r="Q157" s="174">
        <v>0.056000000000000001</v>
      </c>
      <c r="R157" s="174">
        <f>Q157*H157</f>
        <v>0.12096000000000001</v>
      </c>
      <c r="S157" s="174">
        <v>0</v>
      </c>
      <c r="T157" s="17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76" t="s">
        <v>136</v>
      </c>
      <c r="AT157" s="176" t="s">
        <v>131</v>
      </c>
      <c r="AU157" s="176" t="s">
        <v>137</v>
      </c>
      <c r="AY157" s="18" t="s">
        <v>128</v>
      </c>
      <c r="BE157" s="177">
        <f>IF(N157="základní",J157,0)</f>
        <v>0</v>
      </c>
      <c r="BF157" s="177">
        <f>IF(N157="snížená",J157,0)</f>
        <v>0</v>
      </c>
      <c r="BG157" s="177">
        <f>IF(N157="zákl. přenesená",J157,0)</f>
        <v>0</v>
      </c>
      <c r="BH157" s="177">
        <f>IF(N157="sníž. přenesená",J157,0)</f>
        <v>0</v>
      </c>
      <c r="BI157" s="177">
        <f>IF(N157="nulová",J157,0)</f>
        <v>0</v>
      </c>
      <c r="BJ157" s="18" t="s">
        <v>137</v>
      </c>
      <c r="BK157" s="177">
        <f>ROUND(I157*H157,2)</f>
        <v>0</v>
      </c>
      <c r="BL157" s="18" t="s">
        <v>136</v>
      </c>
      <c r="BM157" s="176" t="s">
        <v>175</v>
      </c>
    </row>
    <row r="158" s="13" customFormat="1">
      <c r="A158" s="13"/>
      <c r="B158" s="178"/>
      <c r="C158" s="13"/>
      <c r="D158" s="179" t="s">
        <v>152</v>
      </c>
      <c r="E158" s="180" t="s">
        <v>1</v>
      </c>
      <c r="F158" s="181" t="s">
        <v>176</v>
      </c>
      <c r="G158" s="13"/>
      <c r="H158" s="182">
        <v>2.1600000000000001</v>
      </c>
      <c r="I158" s="183"/>
      <c r="J158" s="13"/>
      <c r="K158" s="13"/>
      <c r="L158" s="178"/>
      <c r="M158" s="184"/>
      <c r="N158" s="185"/>
      <c r="O158" s="185"/>
      <c r="P158" s="185"/>
      <c r="Q158" s="185"/>
      <c r="R158" s="185"/>
      <c r="S158" s="185"/>
      <c r="T158" s="18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0" t="s">
        <v>152</v>
      </c>
      <c r="AU158" s="180" t="s">
        <v>137</v>
      </c>
      <c r="AV158" s="13" t="s">
        <v>137</v>
      </c>
      <c r="AW158" s="13" t="s">
        <v>32</v>
      </c>
      <c r="AX158" s="13" t="s">
        <v>80</v>
      </c>
      <c r="AY158" s="180" t="s">
        <v>128</v>
      </c>
    </row>
    <row r="159" s="2" customFormat="1" ht="24.15" customHeight="1">
      <c r="A159" s="37"/>
      <c r="B159" s="164"/>
      <c r="C159" s="165" t="s">
        <v>177</v>
      </c>
      <c r="D159" s="165" t="s">
        <v>131</v>
      </c>
      <c r="E159" s="166" t="s">
        <v>178</v>
      </c>
      <c r="F159" s="167" t="s">
        <v>179</v>
      </c>
      <c r="G159" s="168" t="s">
        <v>143</v>
      </c>
      <c r="H159" s="169">
        <v>21.350000000000001</v>
      </c>
      <c r="I159" s="170"/>
      <c r="J159" s="171">
        <f>ROUND(I159*H159,2)</f>
        <v>0</v>
      </c>
      <c r="K159" s="167" t="s">
        <v>135</v>
      </c>
      <c r="L159" s="38"/>
      <c r="M159" s="172" t="s">
        <v>1</v>
      </c>
      <c r="N159" s="173" t="s">
        <v>41</v>
      </c>
      <c r="O159" s="76"/>
      <c r="P159" s="174">
        <f>O159*H159</f>
        <v>0</v>
      </c>
      <c r="Q159" s="174">
        <v>0.015400000000000001</v>
      </c>
      <c r="R159" s="174">
        <f>Q159*H159</f>
        <v>0.32879000000000003</v>
      </c>
      <c r="S159" s="174">
        <v>0</v>
      </c>
      <c r="T159" s="17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76" t="s">
        <v>136</v>
      </c>
      <c r="AT159" s="176" t="s">
        <v>131</v>
      </c>
      <c r="AU159" s="176" t="s">
        <v>137</v>
      </c>
      <c r="AY159" s="18" t="s">
        <v>128</v>
      </c>
      <c r="BE159" s="177">
        <f>IF(N159="základní",J159,0)</f>
        <v>0</v>
      </c>
      <c r="BF159" s="177">
        <f>IF(N159="snížená",J159,0)</f>
        <v>0</v>
      </c>
      <c r="BG159" s="177">
        <f>IF(N159="zákl. přenesená",J159,0)</f>
        <v>0</v>
      </c>
      <c r="BH159" s="177">
        <f>IF(N159="sníž. přenesená",J159,0)</f>
        <v>0</v>
      </c>
      <c r="BI159" s="177">
        <f>IF(N159="nulová",J159,0)</f>
        <v>0</v>
      </c>
      <c r="BJ159" s="18" t="s">
        <v>137</v>
      </c>
      <c r="BK159" s="177">
        <f>ROUND(I159*H159,2)</f>
        <v>0</v>
      </c>
      <c r="BL159" s="18" t="s">
        <v>136</v>
      </c>
      <c r="BM159" s="176" t="s">
        <v>180</v>
      </c>
    </row>
    <row r="160" s="2" customFormat="1" ht="24.15" customHeight="1">
      <c r="A160" s="37"/>
      <c r="B160" s="164"/>
      <c r="C160" s="165" t="s">
        <v>181</v>
      </c>
      <c r="D160" s="165" t="s">
        <v>131</v>
      </c>
      <c r="E160" s="166" t="s">
        <v>182</v>
      </c>
      <c r="F160" s="167" t="s">
        <v>183</v>
      </c>
      <c r="G160" s="168" t="s">
        <v>143</v>
      </c>
      <c r="H160" s="169">
        <v>42.310000000000002</v>
      </c>
      <c r="I160" s="170"/>
      <c r="J160" s="171">
        <f>ROUND(I160*H160,2)</f>
        <v>0</v>
      </c>
      <c r="K160" s="167" t="s">
        <v>135</v>
      </c>
      <c r="L160" s="38"/>
      <c r="M160" s="172" t="s">
        <v>1</v>
      </c>
      <c r="N160" s="173" t="s">
        <v>41</v>
      </c>
      <c r="O160" s="76"/>
      <c r="P160" s="174">
        <f>O160*H160</f>
        <v>0</v>
      </c>
      <c r="Q160" s="174">
        <v>0.018380000000000001</v>
      </c>
      <c r="R160" s="174">
        <f>Q160*H160</f>
        <v>0.77765780000000007</v>
      </c>
      <c r="S160" s="174">
        <v>0</v>
      </c>
      <c r="T160" s="17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76" t="s">
        <v>136</v>
      </c>
      <c r="AT160" s="176" t="s">
        <v>131</v>
      </c>
      <c r="AU160" s="176" t="s">
        <v>137</v>
      </c>
      <c r="AY160" s="18" t="s">
        <v>128</v>
      </c>
      <c r="BE160" s="177">
        <f>IF(N160="základní",J160,0)</f>
        <v>0</v>
      </c>
      <c r="BF160" s="177">
        <f>IF(N160="snížená",J160,0)</f>
        <v>0</v>
      </c>
      <c r="BG160" s="177">
        <f>IF(N160="zákl. přenesená",J160,0)</f>
        <v>0</v>
      </c>
      <c r="BH160" s="177">
        <f>IF(N160="sníž. přenesená",J160,0)</f>
        <v>0</v>
      </c>
      <c r="BI160" s="177">
        <f>IF(N160="nulová",J160,0)</f>
        <v>0</v>
      </c>
      <c r="BJ160" s="18" t="s">
        <v>137</v>
      </c>
      <c r="BK160" s="177">
        <f>ROUND(I160*H160,2)</f>
        <v>0</v>
      </c>
      <c r="BL160" s="18" t="s">
        <v>136</v>
      </c>
      <c r="BM160" s="176" t="s">
        <v>184</v>
      </c>
    </row>
    <row r="161" s="13" customFormat="1">
      <c r="A161" s="13"/>
      <c r="B161" s="178"/>
      <c r="C161" s="13"/>
      <c r="D161" s="179" t="s">
        <v>152</v>
      </c>
      <c r="E161" s="180" t="s">
        <v>1</v>
      </c>
      <c r="F161" s="181" t="s">
        <v>185</v>
      </c>
      <c r="G161" s="13"/>
      <c r="H161" s="182">
        <v>42.310000000000002</v>
      </c>
      <c r="I161" s="183"/>
      <c r="J161" s="13"/>
      <c r="K161" s="13"/>
      <c r="L161" s="178"/>
      <c r="M161" s="184"/>
      <c r="N161" s="185"/>
      <c r="O161" s="185"/>
      <c r="P161" s="185"/>
      <c r="Q161" s="185"/>
      <c r="R161" s="185"/>
      <c r="S161" s="185"/>
      <c r="T161" s="18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0" t="s">
        <v>152</v>
      </c>
      <c r="AU161" s="180" t="s">
        <v>137</v>
      </c>
      <c r="AV161" s="13" t="s">
        <v>137</v>
      </c>
      <c r="AW161" s="13" t="s">
        <v>32</v>
      </c>
      <c r="AX161" s="13" t="s">
        <v>80</v>
      </c>
      <c r="AY161" s="180" t="s">
        <v>128</v>
      </c>
    </row>
    <row r="162" s="2" customFormat="1" ht="24.15" customHeight="1">
      <c r="A162" s="37"/>
      <c r="B162" s="164"/>
      <c r="C162" s="165" t="s">
        <v>186</v>
      </c>
      <c r="D162" s="165" t="s">
        <v>131</v>
      </c>
      <c r="E162" s="166" t="s">
        <v>187</v>
      </c>
      <c r="F162" s="167" t="s">
        <v>188</v>
      </c>
      <c r="G162" s="168" t="s">
        <v>143</v>
      </c>
      <c r="H162" s="169">
        <v>63.658000000000001</v>
      </c>
      <c r="I162" s="170"/>
      <c r="J162" s="171">
        <f>ROUND(I162*H162,2)</f>
        <v>0</v>
      </c>
      <c r="K162" s="167" t="s">
        <v>135</v>
      </c>
      <c r="L162" s="38"/>
      <c r="M162" s="172" t="s">
        <v>1</v>
      </c>
      <c r="N162" s="173" t="s">
        <v>41</v>
      </c>
      <c r="O162" s="76"/>
      <c r="P162" s="174">
        <f>O162*H162</f>
        <v>0</v>
      </c>
      <c r="Q162" s="174">
        <v>0.0079000000000000008</v>
      </c>
      <c r="R162" s="174">
        <f>Q162*H162</f>
        <v>0.50289820000000007</v>
      </c>
      <c r="S162" s="174">
        <v>0</v>
      </c>
      <c r="T162" s="17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76" t="s">
        <v>136</v>
      </c>
      <c r="AT162" s="176" t="s">
        <v>131</v>
      </c>
      <c r="AU162" s="176" t="s">
        <v>137</v>
      </c>
      <c r="AY162" s="18" t="s">
        <v>128</v>
      </c>
      <c r="BE162" s="177">
        <f>IF(N162="základní",J162,0)</f>
        <v>0</v>
      </c>
      <c r="BF162" s="177">
        <f>IF(N162="snížená",J162,0)</f>
        <v>0</v>
      </c>
      <c r="BG162" s="177">
        <f>IF(N162="zákl. přenesená",J162,0)</f>
        <v>0</v>
      </c>
      <c r="BH162" s="177">
        <f>IF(N162="sníž. přenesená",J162,0)</f>
        <v>0</v>
      </c>
      <c r="BI162" s="177">
        <f>IF(N162="nulová",J162,0)</f>
        <v>0</v>
      </c>
      <c r="BJ162" s="18" t="s">
        <v>137</v>
      </c>
      <c r="BK162" s="177">
        <f>ROUND(I162*H162,2)</f>
        <v>0</v>
      </c>
      <c r="BL162" s="18" t="s">
        <v>136</v>
      </c>
      <c r="BM162" s="176" t="s">
        <v>189</v>
      </c>
    </row>
    <row r="163" s="2" customFormat="1" ht="24.15" customHeight="1">
      <c r="A163" s="37"/>
      <c r="B163" s="164"/>
      <c r="C163" s="165" t="s">
        <v>8</v>
      </c>
      <c r="D163" s="165" t="s">
        <v>131</v>
      </c>
      <c r="E163" s="166" t="s">
        <v>190</v>
      </c>
      <c r="F163" s="167" t="s">
        <v>191</v>
      </c>
      <c r="G163" s="168" t="s">
        <v>143</v>
      </c>
      <c r="H163" s="169">
        <v>54.847000000000001</v>
      </c>
      <c r="I163" s="170"/>
      <c r="J163" s="171">
        <f>ROUND(I163*H163,2)</f>
        <v>0</v>
      </c>
      <c r="K163" s="167" t="s">
        <v>150</v>
      </c>
      <c r="L163" s="38"/>
      <c r="M163" s="172" t="s">
        <v>1</v>
      </c>
      <c r="N163" s="173" t="s">
        <v>41</v>
      </c>
      <c r="O163" s="76"/>
      <c r="P163" s="174">
        <f>O163*H163</f>
        <v>0</v>
      </c>
      <c r="Q163" s="174">
        <v>0.0057000000000000002</v>
      </c>
      <c r="R163" s="174">
        <f>Q163*H163</f>
        <v>0.31262790000000001</v>
      </c>
      <c r="S163" s="174">
        <v>0</v>
      </c>
      <c r="T163" s="17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76" t="s">
        <v>136</v>
      </c>
      <c r="AT163" s="176" t="s">
        <v>131</v>
      </c>
      <c r="AU163" s="176" t="s">
        <v>137</v>
      </c>
      <c r="AY163" s="18" t="s">
        <v>128</v>
      </c>
      <c r="BE163" s="177">
        <f>IF(N163="základní",J163,0)</f>
        <v>0</v>
      </c>
      <c r="BF163" s="177">
        <f>IF(N163="snížená",J163,0)</f>
        <v>0</v>
      </c>
      <c r="BG163" s="177">
        <f>IF(N163="zákl. přenesená",J163,0)</f>
        <v>0</v>
      </c>
      <c r="BH163" s="177">
        <f>IF(N163="sníž. přenesená",J163,0)</f>
        <v>0</v>
      </c>
      <c r="BI163" s="177">
        <f>IF(N163="nulová",J163,0)</f>
        <v>0</v>
      </c>
      <c r="BJ163" s="18" t="s">
        <v>137</v>
      </c>
      <c r="BK163" s="177">
        <f>ROUND(I163*H163,2)</f>
        <v>0</v>
      </c>
      <c r="BL163" s="18" t="s">
        <v>136</v>
      </c>
      <c r="BM163" s="176" t="s">
        <v>192</v>
      </c>
    </row>
    <row r="164" s="13" customFormat="1">
      <c r="A164" s="13"/>
      <c r="B164" s="178"/>
      <c r="C164" s="13"/>
      <c r="D164" s="179" t="s">
        <v>152</v>
      </c>
      <c r="E164" s="180" t="s">
        <v>1</v>
      </c>
      <c r="F164" s="181" t="s">
        <v>193</v>
      </c>
      <c r="G164" s="13"/>
      <c r="H164" s="182">
        <v>20.456</v>
      </c>
      <c r="I164" s="183"/>
      <c r="J164" s="13"/>
      <c r="K164" s="13"/>
      <c r="L164" s="178"/>
      <c r="M164" s="184"/>
      <c r="N164" s="185"/>
      <c r="O164" s="185"/>
      <c r="P164" s="185"/>
      <c r="Q164" s="185"/>
      <c r="R164" s="185"/>
      <c r="S164" s="185"/>
      <c r="T164" s="18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0" t="s">
        <v>152</v>
      </c>
      <c r="AU164" s="180" t="s">
        <v>137</v>
      </c>
      <c r="AV164" s="13" t="s">
        <v>137</v>
      </c>
      <c r="AW164" s="13" t="s">
        <v>32</v>
      </c>
      <c r="AX164" s="13" t="s">
        <v>75</v>
      </c>
      <c r="AY164" s="180" t="s">
        <v>128</v>
      </c>
    </row>
    <row r="165" s="13" customFormat="1">
      <c r="A165" s="13"/>
      <c r="B165" s="178"/>
      <c r="C165" s="13"/>
      <c r="D165" s="179" t="s">
        <v>152</v>
      </c>
      <c r="E165" s="180" t="s">
        <v>1</v>
      </c>
      <c r="F165" s="181" t="s">
        <v>194</v>
      </c>
      <c r="G165" s="13"/>
      <c r="H165" s="182">
        <v>5.7599999999999998</v>
      </c>
      <c r="I165" s="183"/>
      <c r="J165" s="13"/>
      <c r="K165" s="13"/>
      <c r="L165" s="178"/>
      <c r="M165" s="184"/>
      <c r="N165" s="185"/>
      <c r="O165" s="185"/>
      <c r="P165" s="185"/>
      <c r="Q165" s="185"/>
      <c r="R165" s="185"/>
      <c r="S165" s="185"/>
      <c r="T165" s="18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0" t="s">
        <v>152</v>
      </c>
      <c r="AU165" s="180" t="s">
        <v>137</v>
      </c>
      <c r="AV165" s="13" t="s">
        <v>137</v>
      </c>
      <c r="AW165" s="13" t="s">
        <v>32</v>
      </c>
      <c r="AX165" s="13" t="s">
        <v>75</v>
      </c>
      <c r="AY165" s="180" t="s">
        <v>128</v>
      </c>
    </row>
    <row r="166" s="13" customFormat="1">
      <c r="A166" s="13"/>
      <c r="B166" s="178"/>
      <c r="C166" s="13"/>
      <c r="D166" s="179" t="s">
        <v>152</v>
      </c>
      <c r="E166" s="180" t="s">
        <v>1</v>
      </c>
      <c r="F166" s="181" t="s">
        <v>195</v>
      </c>
      <c r="G166" s="13"/>
      <c r="H166" s="182">
        <v>54.914000000000001</v>
      </c>
      <c r="I166" s="183"/>
      <c r="J166" s="13"/>
      <c r="K166" s="13"/>
      <c r="L166" s="178"/>
      <c r="M166" s="184"/>
      <c r="N166" s="185"/>
      <c r="O166" s="185"/>
      <c r="P166" s="185"/>
      <c r="Q166" s="185"/>
      <c r="R166" s="185"/>
      <c r="S166" s="185"/>
      <c r="T166" s="18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0" t="s">
        <v>152</v>
      </c>
      <c r="AU166" s="180" t="s">
        <v>137</v>
      </c>
      <c r="AV166" s="13" t="s">
        <v>137</v>
      </c>
      <c r="AW166" s="13" t="s">
        <v>32</v>
      </c>
      <c r="AX166" s="13" t="s">
        <v>75</v>
      </c>
      <c r="AY166" s="180" t="s">
        <v>128</v>
      </c>
    </row>
    <row r="167" s="13" customFormat="1">
      <c r="A167" s="13"/>
      <c r="B167" s="178"/>
      <c r="C167" s="13"/>
      <c r="D167" s="179" t="s">
        <v>152</v>
      </c>
      <c r="E167" s="180" t="s">
        <v>1</v>
      </c>
      <c r="F167" s="181" t="s">
        <v>196</v>
      </c>
      <c r="G167" s="13"/>
      <c r="H167" s="182">
        <v>34.344999999999999</v>
      </c>
      <c r="I167" s="183"/>
      <c r="J167" s="13"/>
      <c r="K167" s="13"/>
      <c r="L167" s="178"/>
      <c r="M167" s="184"/>
      <c r="N167" s="185"/>
      <c r="O167" s="185"/>
      <c r="P167" s="185"/>
      <c r="Q167" s="185"/>
      <c r="R167" s="185"/>
      <c r="S167" s="185"/>
      <c r="T167" s="18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0" t="s">
        <v>152</v>
      </c>
      <c r="AU167" s="180" t="s">
        <v>137</v>
      </c>
      <c r="AV167" s="13" t="s">
        <v>137</v>
      </c>
      <c r="AW167" s="13" t="s">
        <v>32</v>
      </c>
      <c r="AX167" s="13" t="s">
        <v>75</v>
      </c>
      <c r="AY167" s="180" t="s">
        <v>128</v>
      </c>
    </row>
    <row r="168" s="14" customFormat="1">
      <c r="A168" s="14"/>
      <c r="B168" s="187"/>
      <c r="C168" s="14"/>
      <c r="D168" s="179" t="s">
        <v>152</v>
      </c>
      <c r="E168" s="188" t="s">
        <v>1</v>
      </c>
      <c r="F168" s="189" t="s">
        <v>168</v>
      </c>
      <c r="G168" s="14"/>
      <c r="H168" s="190">
        <v>115.47499999999999</v>
      </c>
      <c r="I168" s="191"/>
      <c r="J168" s="14"/>
      <c r="K168" s="14"/>
      <c r="L168" s="187"/>
      <c r="M168" s="192"/>
      <c r="N168" s="193"/>
      <c r="O168" s="193"/>
      <c r="P168" s="193"/>
      <c r="Q168" s="193"/>
      <c r="R168" s="193"/>
      <c r="S168" s="193"/>
      <c r="T168" s="19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88" t="s">
        <v>152</v>
      </c>
      <c r="AU168" s="188" t="s">
        <v>137</v>
      </c>
      <c r="AV168" s="14" t="s">
        <v>129</v>
      </c>
      <c r="AW168" s="14" t="s">
        <v>32</v>
      </c>
      <c r="AX168" s="14" t="s">
        <v>75</v>
      </c>
      <c r="AY168" s="188" t="s">
        <v>128</v>
      </c>
    </row>
    <row r="169" s="13" customFormat="1">
      <c r="A169" s="13"/>
      <c r="B169" s="178"/>
      <c r="C169" s="13"/>
      <c r="D169" s="179" t="s">
        <v>152</v>
      </c>
      <c r="E169" s="180" t="s">
        <v>1</v>
      </c>
      <c r="F169" s="181" t="s">
        <v>197</v>
      </c>
      <c r="G169" s="13"/>
      <c r="H169" s="182">
        <v>-60.628</v>
      </c>
      <c r="I169" s="183"/>
      <c r="J169" s="13"/>
      <c r="K169" s="13"/>
      <c r="L169" s="178"/>
      <c r="M169" s="184"/>
      <c r="N169" s="185"/>
      <c r="O169" s="185"/>
      <c r="P169" s="185"/>
      <c r="Q169" s="185"/>
      <c r="R169" s="185"/>
      <c r="S169" s="185"/>
      <c r="T169" s="18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0" t="s">
        <v>152</v>
      </c>
      <c r="AU169" s="180" t="s">
        <v>137</v>
      </c>
      <c r="AV169" s="13" t="s">
        <v>137</v>
      </c>
      <c r="AW169" s="13" t="s">
        <v>32</v>
      </c>
      <c r="AX169" s="13" t="s">
        <v>75</v>
      </c>
      <c r="AY169" s="180" t="s">
        <v>128</v>
      </c>
    </row>
    <row r="170" s="15" customFormat="1">
      <c r="A170" s="15"/>
      <c r="B170" s="195"/>
      <c r="C170" s="15"/>
      <c r="D170" s="179" t="s">
        <v>152</v>
      </c>
      <c r="E170" s="196" t="s">
        <v>1</v>
      </c>
      <c r="F170" s="197" t="s">
        <v>171</v>
      </c>
      <c r="G170" s="15"/>
      <c r="H170" s="198">
        <v>54.846999999999994</v>
      </c>
      <c r="I170" s="199"/>
      <c r="J170" s="15"/>
      <c r="K170" s="15"/>
      <c r="L170" s="195"/>
      <c r="M170" s="200"/>
      <c r="N170" s="201"/>
      <c r="O170" s="201"/>
      <c r="P170" s="201"/>
      <c r="Q170" s="201"/>
      <c r="R170" s="201"/>
      <c r="S170" s="201"/>
      <c r="T170" s="202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196" t="s">
        <v>152</v>
      </c>
      <c r="AU170" s="196" t="s">
        <v>137</v>
      </c>
      <c r="AV170" s="15" t="s">
        <v>136</v>
      </c>
      <c r="AW170" s="15" t="s">
        <v>32</v>
      </c>
      <c r="AX170" s="15" t="s">
        <v>80</v>
      </c>
      <c r="AY170" s="196" t="s">
        <v>128</v>
      </c>
    </row>
    <row r="171" s="2" customFormat="1" ht="24.15" customHeight="1">
      <c r="A171" s="37"/>
      <c r="B171" s="164"/>
      <c r="C171" s="165" t="s">
        <v>198</v>
      </c>
      <c r="D171" s="165" t="s">
        <v>131</v>
      </c>
      <c r="E171" s="166" t="s">
        <v>199</v>
      </c>
      <c r="F171" s="167" t="s">
        <v>200</v>
      </c>
      <c r="G171" s="168" t="s">
        <v>143</v>
      </c>
      <c r="H171" s="169">
        <v>7.9880000000000004</v>
      </c>
      <c r="I171" s="170"/>
      <c r="J171" s="171">
        <f>ROUND(I171*H171,2)</f>
        <v>0</v>
      </c>
      <c r="K171" s="167" t="s">
        <v>201</v>
      </c>
      <c r="L171" s="38"/>
      <c r="M171" s="172" t="s">
        <v>1</v>
      </c>
      <c r="N171" s="173" t="s">
        <v>41</v>
      </c>
      <c r="O171" s="76"/>
      <c r="P171" s="174">
        <f>O171*H171</f>
        <v>0</v>
      </c>
      <c r="Q171" s="174">
        <v>0</v>
      </c>
      <c r="R171" s="174">
        <f>Q171*H171</f>
        <v>0</v>
      </c>
      <c r="S171" s="174">
        <v>0</v>
      </c>
      <c r="T171" s="17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76" t="s">
        <v>136</v>
      </c>
      <c r="AT171" s="176" t="s">
        <v>131</v>
      </c>
      <c r="AU171" s="176" t="s">
        <v>137</v>
      </c>
      <c r="AY171" s="18" t="s">
        <v>128</v>
      </c>
      <c r="BE171" s="177">
        <f>IF(N171="základní",J171,0)</f>
        <v>0</v>
      </c>
      <c r="BF171" s="177">
        <f>IF(N171="snížená",J171,0)</f>
        <v>0</v>
      </c>
      <c r="BG171" s="177">
        <f>IF(N171="zákl. přenesená",J171,0)</f>
        <v>0</v>
      </c>
      <c r="BH171" s="177">
        <f>IF(N171="sníž. přenesená",J171,0)</f>
        <v>0</v>
      </c>
      <c r="BI171" s="177">
        <f>IF(N171="nulová",J171,0)</f>
        <v>0</v>
      </c>
      <c r="BJ171" s="18" t="s">
        <v>137</v>
      </c>
      <c r="BK171" s="177">
        <f>ROUND(I171*H171,2)</f>
        <v>0</v>
      </c>
      <c r="BL171" s="18" t="s">
        <v>136</v>
      </c>
      <c r="BM171" s="176" t="s">
        <v>202</v>
      </c>
    </row>
    <row r="172" s="13" customFormat="1">
      <c r="A172" s="13"/>
      <c r="B172" s="178"/>
      <c r="C172" s="13"/>
      <c r="D172" s="179" t="s">
        <v>152</v>
      </c>
      <c r="E172" s="180" t="s">
        <v>1</v>
      </c>
      <c r="F172" s="181" t="s">
        <v>203</v>
      </c>
      <c r="G172" s="13"/>
      <c r="H172" s="182">
        <v>7.9880000000000004</v>
      </c>
      <c r="I172" s="183"/>
      <c r="J172" s="13"/>
      <c r="K172" s="13"/>
      <c r="L172" s="178"/>
      <c r="M172" s="184"/>
      <c r="N172" s="185"/>
      <c r="O172" s="185"/>
      <c r="P172" s="185"/>
      <c r="Q172" s="185"/>
      <c r="R172" s="185"/>
      <c r="S172" s="185"/>
      <c r="T172" s="18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0" t="s">
        <v>152</v>
      </c>
      <c r="AU172" s="180" t="s">
        <v>137</v>
      </c>
      <c r="AV172" s="13" t="s">
        <v>137</v>
      </c>
      <c r="AW172" s="13" t="s">
        <v>32</v>
      </c>
      <c r="AX172" s="13" t="s">
        <v>80</v>
      </c>
      <c r="AY172" s="180" t="s">
        <v>128</v>
      </c>
    </row>
    <row r="173" s="2" customFormat="1" ht="24.15" customHeight="1">
      <c r="A173" s="37"/>
      <c r="B173" s="164"/>
      <c r="C173" s="165" t="s">
        <v>204</v>
      </c>
      <c r="D173" s="165" t="s">
        <v>131</v>
      </c>
      <c r="E173" s="166" t="s">
        <v>205</v>
      </c>
      <c r="F173" s="167" t="s">
        <v>206</v>
      </c>
      <c r="G173" s="168" t="s">
        <v>207</v>
      </c>
      <c r="H173" s="169">
        <v>0.23000000000000001</v>
      </c>
      <c r="I173" s="170"/>
      <c r="J173" s="171">
        <f>ROUND(I173*H173,2)</f>
        <v>0</v>
      </c>
      <c r="K173" s="167" t="s">
        <v>135</v>
      </c>
      <c r="L173" s="38"/>
      <c r="M173" s="172" t="s">
        <v>1</v>
      </c>
      <c r="N173" s="173" t="s">
        <v>41</v>
      </c>
      <c r="O173" s="76"/>
      <c r="P173" s="174">
        <f>O173*H173</f>
        <v>0</v>
      </c>
      <c r="Q173" s="174">
        <v>2.3010199999999998</v>
      </c>
      <c r="R173" s="174">
        <f>Q173*H173</f>
        <v>0.5292346</v>
      </c>
      <c r="S173" s="174">
        <v>0</v>
      </c>
      <c r="T173" s="17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76" t="s">
        <v>136</v>
      </c>
      <c r="AT173" s="176" t="s">
        <v>131</v>
      </c>
      <c r="AU173" s="176" t="s">
        <v>137</v>
      </c>
      <c r="AY173" s="18" t="s">
        <v>128</v>
      </c>
      <c r="BE173" s="177">
        <f>IF(N173="základní",J173,0)</f>
        <v>0</v>
      </c>
      <c r="BF173" s="177">
        <f>IF(N173="snížená",J173,0)</f>
        <v>0</v>
      </c>
      <c r="BG173" s="177">
        <f>IF(N173="zákl. přenesená",J173,0)</f>
        <v>0</v>
      </c>
      <c r="BH173" s="177">
        <f>IF(N173="sníž. přenesená",J173,0)</f>
        <v>0</v>
      </c>
      <c r="BI173" s="177">
        <f>IF(N173="nulová",J173,0)</f>
        <v>0</v>
      </c>
      <c r="BJ173" s="18" t="s">
        <v>137</v>
      </c>
      <c r="BK173" s="177">
        <f>ROUND(I173*H173,2)</f>
        <v>0</v>
      </c>
      <c r="BL173" s="18" t="s">
        <v>136</v>
      </c>
      <c r="BM173" s="176" t="s">
        <v>208</v>
      </c>
    </row>
    <row r="174" s="13" customFormat="1">
      <c r="A174" s="13"/>
      <c r="B174" s="178"/>
      <c r="C174" s="13"/>
      <c r="D174" s="179" t="s">
        <v>152</v>
      </c>
      <c r="E174" s="180" t="s">
        <v>1</v>
      </c>
      <c r="F174" s="181" t="s">
        <v>209</v>
      </c>
      <c r="G174" s="13"/>
      <c r="H174" s="182">
        <v>0.23000000000000001</v>
      </c>
      <c r="I174" s="183"/>
      <c r="J174" s="13"/>
      <c r="K174" s="13"/>
      <c r="L174" s="178"/>
      <c r="M174" s="184"/>
      <c r="N174" s="185"/>
      <c r="O174" s="185"/>
      <c r="P174" s="185"/>
      <c r="Q174" s="185"/>
      <c r="R174" s="185"/>
      <c r="S174" s="185"/>
      <c r="T174" s="18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0" t="s">
        <v>152</v>
      </c>
      <c r="AU174" s="180" t="s">
        <v>137</v>
      </c>
      <c r="AV174" s="13" t="s">
        <v>137</v>
      </c>
      <c r="AW174" s="13" t="s">
        <v>32</v>
      </c>
      <c r="AX174" s="13" t="s">
        <v>80</v>
      </c>
      <c r="AY174" s="180" t="s">
        <v>128</v>
      </c>
    </row>
    <row r="175" s="2" customFormat="1" ht="16.5" customHeight="1">
      <c r="A175" s="37"/>
      <c r="B175" s="164"/>
      <c r="C175" s="165" t="s">
        <v>210</v>
      </c>
      <c r="D175" s="165" t="s">
        <v>131</v>
      </c>
      <c r="E175" s="166" t="s">
        <v>211</v>
      </c>
      <c r="F175" s="167" t="s">
        <v>212</v>
      </c>
      <c r="G175" s="168" t="s">
        <v>134</v>
      </c>
      <c r="H175" s="169">
        <v>3</v>
      </c>
      <c r="I175" s="170"/>
      <c r="J175" s="171">
        <f>ROUND(I175*H175,2)</f>
        <v>0</v>
      </c>
      <c r="K175" s="167" t="s">
        <v>1</v>
      </c>
      <c r="L175" s="38"/>
      <c r="M175" s="172" t="s">
        <v>1</v>
      </c>
      <c r="N175" s="173" t="s">
        <v>41</v>
      </c>
      <c r="O175" s="76"/>
      <c r="P175" s="174">
        <f>O175*H175</f>
        <v>0</v>
      </c>
      <c r="Q175" s="174">
        <v>0.00048000000000000001</v>
      </c>
      <c r="R175" s="174">
        <f>Q175*H175</f>
        <v>0.0014400000000000001</v>
      </c>
      <c r="S175" s="174">
        <v>0</v>
      </c>
      <c r="T175" s="17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76" t="s">
        <v>136</v>
      </c>
      <c r="AT175" s="176" t="s">
        <v>131</v>
      </c>
      <c r="AU175" s="176" t="s">
        <v>137</v>
      </c>
      <c r="AY175" s="18" t="s">
        <v>128</v>
      </c>
      <c r="BE175" s="177">
        <f>IF(N175="základní",J175,0)</f>
        <v>0</v>
      </c>
      <c r="BF175" s="177">
        <f>IF(N175="snížená",J175,0)</f>
        <v>0</v>
      </c>
      <c r="BG175" s="177">
        <f>IF(N175="zákl. přenesená",J175,0)</f>
        <v>0</v>
      </c>
      <c r="BH175" s="177">
        <f>IF(N175="sníž. přenesená",J175,0)</f>
        <v>0</v>
      </c>
      <c r="BI175" s="177">
        <f>IF(N175="nulová",J175,0)</f>
        <v>0</v>
      </c>
      <c r="BJ175" s="18" t="s">
        <v>137</v>
      </c>
      <c r="BK175" s="177">
        <f>ROUND(I175*H175,2)</f>
        <v>0</v>
      </c>
      <c r="BL175" s="18" t="s">
        <v>136</v>
      </c>
      <c r="BM175" s="176" t="s">
        <v>213</v>
      </c>
    </row>
    <row r="176" s="13" customFormat="1">
      <c r="A176" s="13"/>
      <c r="B176" s="178"/>
      <c r="C176" s="13"/>
      <c r="D176" s="179" t="s">
        <v>152</v>
      </c>
      <c r="E176" s="180" t="s">
        <v>1</v>
      </c>
      <c r="F176" s="181" t="s">
        <v>129</v>
      </c>
      <c r="G176" s="13"/>
      <c r="H176" s="182">
        <v>3</v>
      </c>
      <c r="I176" s="183"/>
      <c r="J176" s="13"/>
      <c r="K176" s="13"/>
      <c r="L176" s="178"/>
      <c r="M176" s="184"/>
      <c r="N176" s="185"/>
      <c r="O176" s="185"/>
      <c r="P176" s="185"/>
      <c r="Q176" s="185"/>
      <c r="R176" s="185"/>
      <c r="S176" s="185"/>
      <c r="T176" s="18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0" t="s">
        <v>152</v>
      </c>
      <c r="AU176" s="180" t="s">
        <v>137</v>
      </c>
      <c r="AV176" s="13" t="s">
        <v>137</v>
      </c>
      <c r="AW176" s="13" t="s">
        <v>32</v>
      </c>
      <c r="AX176" s="13" t="s">
        <v>80</v>
      </c>
      <c r="AY176" s="180" t="s">
        <v>128</v>
      </c>
    </row>
    <row r="177" s="12" customFormat="1" ht="22.8" customHeight="1">
      <c r="A177" s="12"/>
      <c r="B177" s="151"/>
      <c r="C177" s="12"/>
      <c r="D177" s="152" t="s">
        <v>74</v>
      </c>
      <c r="E177" s="162" t="s">
        <v>177</v>
      </c>
      <c r="F177" s="162" t="s">
        <v>214</v>
      </c>
      <c r="G177" s="12"/>
      <c r="H177" s="12"/>
      <c r="I177" s="154"/>
      <c r="J177" s="163">
        <f>BK177</f>
        <v>0</v>
      </c>
      <c r="K177" s="12"/>
      <c r="L177" s="151"/>
      <c r="M177" s="156"/>
      <c r="N177" s="157"/>
      <c r="O177" s="157"/>
      <c r="P177" s="158">
        <f>SUM(P178:P198)</f>
        <v>0</v>
      </c>
      <c r="Q177" s="157"/>
      <c r="R177" s="158">
        <f>SUM(R178:R198)</f>
        <v>0.0018040000000000003</v>
      </c>
      <c r="S177" s="157"/>
      <c r="T177" s="159">
        <f>SUM(T178:T198)</f>
        <v>6.4705599999999999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52" t="s">
        <v>80</v>
      </c>
      <c r="AT177" s="160" t="s">
        <v>74</v>
      </c>
      <c r="AU177" s="160" t="s">
        <v>80</v>
      </c>
      <c r="AY177" s="152" t="s">
        <v>128</v>
      </c>
      <c r="BK177" s="161">
        <f>SUM(BK178:BK198)</f>
        <v>0</v>
      </c>
    </row>
    <row r="178" s="2" customFormat="1" ht="16.5" customHeight="1">
      <c r="A178" s="37"/>
      <c r="B178" s="164"/>
      <c r="C178" s="165" t="s">
        <v>215</v>
      </c>
      <c r="D178" s="165" t="s">
        <v>131</v>
      </c>
      <c r="E178" s="166" t="s">
        <v>216</v>
      </c>
      <c r="F178" s="167" t="s">
        <v>217</v>
      </c>
      <c r="G178" s="168" t="s">
        <v>143</v>
      </c>
      <c r="H178" s="169">
        <v>45.100000000000001</v>
      </c>
      <c r="I178" s="170"/>
      <c r="J178" s="171">
        <f>ROUND(I178*H178,2)</f>
        <v>0</v>
      </c>
      <c r="K178" s="167" t="s">
        <v>201</v>
      </c>
      <c r="L178" s="38"/>
      <c r="M178" s="172" t="s">
        <v>1</v>
      </c>
      <c r="N178" s="173" t="s">
        <v>41</v>
      </c>
      <c r="O178" s="76"/>
      <c r="P178" s="174">
        <f>O178*H178</f>
        <v>0</v>
      </c>
      <c r="Q178" s="174">
        <v>4.0000000000000003E-05</v>
      </c>
      <c r="R178" s="174">
        <f>Q178*H178</f>
        <v>0.0018040000000000003</v>
      </c>
      <c r="S178" s="174">
        <v>0</v>
      </c>
      <c r="T178" s="17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76" t="s">
        <v>136</v>
      </c>
      <c r="AT178" s="176" t="s">
        <v>131</v>
      </c>
      <c r="AU178" s="176" t="s">
        <v>137</v>
      </c>
      <c r="AY178" s="18" t="s">
        <v>128</v>
      </c>
      <c r="BE178" s="177">
        <f>IF(N178="základní",J178,0)</f>
        <v>0</v>
      </c>
      <c r="BF178" s="177">
        <f>IF(N178="snížená",J178,0)</f>
        <v>0</v>
      </c>
      <c r="BG178" s="177">
        <f>IF(N178="zákl. přenesená",J178,0)</f>
        <v>0</v>
      </c>
      <c r="BH178" s="177">
        <f>IF(N178="sníž. přenesená",J178,0)</f>
        <v>0</v>
      </c>
      <c r="BI178" s="177">
        <f>IF(N178="nulová",J178,0)</f>
        <v>0</v>
      </c>
      <c r="BJ178" s="18" t="s">
        <v>137</v>
      </c>
      <c r="BK178" s="177">
        <f>ROUND(I178*H178,2)</f>
        <v>0</v>
      </c>
      <c r="BL178" s="18" t="s">
        <v>136</v>
      </c>
      <c r="BM178" s="176" t="s">
        <v>218</v>
      </c>
    </row>
    <row r="179" s="13" customFormat="1">
      <c r="A179" s="13"/>
      <c r="B179" s="178"/>
      <c r="C179" s="13"/>
      <c r="D179" s="179" t="s">
        <v>152</v>
      </c>
      <c r="E179" s="180" t="s">
        <v>1</v>
      </c>
      <c r="F179" s="181" t="s">
        <v>219</v>
      </c>
      <c r="G179" s="13"/>
      <c r="H179" s="182">
        <v>45.100000000000001</v>
      </c>
      <c r="I179" s="183"/>
      <c r="J179" s="13"/>
      <c r="K179" s="13"/>
      <c r="L179" s="178"/>
      <c r="M179" s="184"/>
      <c r="N179" s="185"/>
      <c r="O179" s="185"/>
      <c r="P179" s="185"/>
      <c r="Q179" s="185"/>
      <c r="R179" s="185"/>
      <c r="S179" s="185"/>
      <c r="T179" s="18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0" t="s">
        <v>152</v>
      </c>
      <c r="AU179" s="180" t="s">
        <v>137</v>
      </c>
      <c r="AV179" s="13" t="s">
        <v>137</v>
      </c>
      <c r="AW179" s="13" t="s">
        <v>32</v>
      </c>
      <c r="AX179" s="13" t="s">
        <v>80</v>
      </c>
      <c r="AY179" s="180" t="s">
        <v>128</v>
      </c>
    </row>
    <row r="180" s="2" customFormat="1" ht="44.25" customHeight="1">
      <c r="A180" s="37"/>
      <c r="B180" s="164"/>
      <c r="C180" s="165" t="s">
        <v>220</v>
      </c>
      <c r="D180" s="165" t="s">
        <v>131</v>
      </c>
      <c r="E180" s="166" t="s">
        <v>221</v>
      </c>
      <c r="F180" s="167" t="s">
        <v>222</v>
      </c>
      <c r="G180" s="168" t="s">
        <v>223</v>
      </c>
      <c r="H180" s="169">
        <v>1</v>
      </c>
      <c r="I180" s="170"/>
      <c r="J180" s="171">
        <f>ROUND(I180*H180,2)</f>
        <v>0</v>
      </c>
      <c r="K180" s="167" t="s">
        <v>1</v>
      </c>
      <c r="L180" s="38"/>
      <c r="M180" s="172" t="s">
        <v>1</v>
      </c>
      <c r="N180" s="173" t="s">
        <v>41</v>
      </c>
      <c r="O180" s="76"/>
      <c r="P180" s="174">
        <f>O180*H180</f>
        <v>0</v>
      </c>
      <c r="Q180" s="174">
        <v>0</v>
      </c>
      <c r="R180" s="174">
        <f>Q180*H180</f>
        <v>0</v>
      </c>
      <c r="S180" s="174">
        <v>0.61500999999999995</v>
      </c>
      <c r="T180" s="175">
        <f>S180*H180</f>
        <v>0.61500999999999995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76" t="s">
        <v>136</v>
      </c>
      <c r="AT180" s="176" t="s">
        <v>131</v>
      </c>
      <c r="AU180" s="176" t="s">
        <v>137</v>
      </c>
      <c r="AY180" s="18" t="s">
        <v>128</v>
      </c>
      <c r="BE180" s="177">
        <f>IF(N180="základní",J180,0)</f>
        <v>0</v>
      </c>
      <c r="BF180" s="177">
        <f>IF(N180="snížená",J180,0)</f>
        <v>0</v>
      </c>
      <c r="BG180" s="177">
        <f>IF(N180="zákl. přenesená",J180,0)</f>
        <v>0</v>
      </c>
      <c r="BH180" s="177">
        <f>IF(N180="sníž. přenesená",J180,0)</f>
        <v>0</v>
      </c>
      <c r="BI180" s="177">
        <f>IF(N180="nulová",J180,0)</f>
        <v>0</v>
      </c>
      <c r="BJ180" s="18" t="s">
        <v>137</v>
      </c>
      <c r="BK180" s="177">
        <f>ROUND(I180*H180,2)</f>
        <v>0</v>
      </c>
      <c r="BL180" s="18" t="s">
        <v>136</v>
      </c>
      <c r="BM180" s="176" t="s">
        <v>224</v>
      </c>
    </row>
    <row r="181" s="2" customFormat="1" ht="24.15" customHeight="1">
      <c r="A181" s="37"/>
      <c r="B181" s="164"/>
      <c r="C181" s="165" t="s">
        <v>225</v>
      </c>
      <c r="D181" s="165" t="s">
        <v>131</v>
      </c>
      <c r="E181" s="166" t="s">
        <v>226</v>
      </c>
      <c r="F181" s="167" t="s">
        <v>227</v>
      </c>
      <c r="G181" s="168" t="s">
        <v>143</v>
      </c>
      <c r="H181" s="169">
        <v>10.550000000000001</v>
      </c>
      <c r="I181" s="170"/>
      <c r="J181" s="171">
        <f>ROUND(I181*H181,2)</f>
        <v>0</v>
      </c>
      <c r="K181" s="167" t="s">
        <v>135</v>
      </c>
      <c r="L181" s="38"/>
      <c r="M181" s="172" t="s">
        <v>1</v>
      </c>
      <c r="N181" s="173" t="s">
        <v>41</v>
      </c>
      <c r="O181" s="76"/>
      <c r="P181" s="174">
        <f>O181*H181</f>
        <v>0</v>
      </c>
      <c r="Q181" s="174">
        <v>0</v>
      </c>
      <c r="R181" s="174">
        <f>Q181*H181</f>
        <v>0</v>
      </c>
      <c r="S181" s="174">
        <v>0.035000000000000003</v>
      </c>
      <c r="T181" s="175">
        <f>S181*H181</f>
        <v>0.36925000000000008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76" t="s">
        <v>136</v>
      </c>
      <c r="AT181" s="176" t="s">
        <v>131</v>
      </c>
      <c r="AU181" s="176" t="s">
        <v>137</v>
      </c>
      <c r="AY181" s="18" t="s">
        <v>128</v>
      </c>
      <c r="BE181" s="177">
        <f>IF(N181="základní",J181,0)</f>
        <v>0</v>
      </c>
      <c r="BF181" s="177">
        <f>IF(N181="snížená",J181,0)</f>
        <v>0</v>
      </c>
      <c r="BG181" s="177">
        <f>IF(N181="zákl. přenesená",J181,0)</f>
        <v>0</v>
      </c>
      <c r="BH181" s="177">
        <f>IF(N181="sníž. přenesená",J181,0)</f>
        <v>0</v>
      </c>
      <c r="BI181" s="177">
        <f>IF(N181="nulová",J181,0)</f>
        <v>0</v>
      </c>
      <c r="BJ181" s="18" t="s">
        <v>137</v>
      </c>
      <c r="BK181" s="177">
        <f>ROUND(I181*H181,2)</f>
        <v>0</v>
      </c>
      <c r="BL181" s="18" t="s">
        <v>136</v>
      </c>
      <c r="BM181" s="176" t="s">
        <v>228</v>
      </c>
    </row>
    <row r="182" s="13" customFormat="1">
      <c r="A182" s="13"/>
      <c r="B182" s="178"/>
      <c r="C182" s="13"/>
      <c r="D182" s="179" t="s">
        <v>152</v>
      </c>
      <c r="E182" s="180" t="s">
        <v>1</v>
      </c>
      <c r="F182" s="181" t="s">
        <v>229</v>
      </c>
      <c r="G182" s="13"/>
      <c r="H182" s="182">
        <v>10.550000000000001</v>
      </c>
      <c r="I182" s="183"/>
      <c r="J182" s="13"/>
      <c r="K182" s="13"/>
      <c r="L182" s="178"/>
      <c r="M182" s="184"/>
      <c r="N182" s="185"/>
      <c r="O182" s="185"/>
      <c r="P182" s="185"/>
      <c r="Q182" s="185"/>
      <c r="R182" s="185"/>
      <c r="S182" s="185"/>
      <c r="T182" s="18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0" t="s">
        <v>152</v>
      </c>
      <c r="AU182" s="180" t="s">
        <v>137</v>
      </c>
      <c r="AV182" s="13" t="s">
        <v>137</v>
      </c>
      <c r="AW182" s="13" t="s">
        <v>32</v>
      </c>
      <c r="AX182" s="13" t="s">
        <v>80</v>
      </c>
      <c r="AY182" s="180" t="s">
        <v>128</v>
      </c>
    </row>
    <row r="183" s="2" customFormat="1" ht="16.5" customHeight="1">
      <c r="A183" s="37"/>
      <c r="B183" s="164"/>
      <c r="C183" s="165" t="s">
        <v>230</v>
      </c>
      <c r="D183" s="165" t="s">
        <v>131</v>
      </c>
      <c r="E183" s="166" t="s">
        <v>231</v>
      </c>
      <c r="F183" s="167" t="s">
        <v>232</v>
      </c>
      <c r="G183" s="168" t="s">
        <v>233</v>
      </c>
      <c r="H183" s="169">
        <v>9.5600000000000005</v>
      </c>
      <c r="I183" s="170"/>
      <c r="J183" s="171">
        <f>ROUND(I183*H183,2)</f>
        <v>0</v>
      </c>
      <c r="K183" s="167" t="s">
        <v>135</v>
      </c>
      <c r="L183" s="38"/>
      <c r="M183" s="172" t="s">
        <v>1</v>
      </c>
      <c r="N183" s="173" t="s">
        <v>41</v>
      </c>
      <c r="O183" s="76"/>
      <c r="P183" s="174">
        <f>O183*H183</f>
        <v>0</v>
      </c>
      <c r="Q183" s="174">
        <v>0</v>
      </c>
      <c r="R183" s="174">
        <f>Q183*H183</f>
        <v>0</v>
      </c>
      <c r="S183" s="174">
        <v>0.0089999999999999993</v>
      </c>
      <c r="T183" s="175">
        <f>S183*H183</f>
        <v>0.086039999999999991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76" t="s">
        <v>136</v>
      </c>
      <c r="AT183" s="176" t="s">
        <v>131</v>
      </c>
      <c r="AU183" s="176" t="s">
        <v>137</v>
      </c>
      <c r="AY183" s="18" t="s">
        <v>128</v>
      </c>
      <c r="BE183" s="177">
        <f>IF(N183="základní",J183,0)</f>
        <v>0</v>
      </c>
      <c r="BF183" s="177">
        <f>IF(N183="snížená",J183,0)</f>
        <v>0</v>
      </c>
      <c r="BG183" s="177">
        <f>IF(N183="zákl. přenesená",J183,0)</f>
        <v>0</v>
      </c>
      <c r="BH183" s="177">
        <f>IF(N183="sníž. přenesená",J183,0)</f>
        <v>0</v>
      </c>
      <c r="BI183" s="177">
        <f>IF(N183="nulová",J183,0)</f>
        <v>0</v>
      </c>
      <c r="BJ183" s="18" t="s">
        <v>137</v>
      </c>
      <c r="BK183" s="177">
        <f>ROUND(I183*H183,2)</f>
        <v>0</v>
      </c>
      <c r="BL183" s="18" t="s">
        <v>136</v>
      </c>
      <c r="BM183" s="176" t="s">
        <v>234</v>
      </c>
    </row>
    <row r="184" s="13" customFormat="1">
      <c r="A184" s="13"/>
      <c r="B184" s="178"/>
      <c r="C184" s="13"/>
      <c r="D184" s="179" t="s">
        <v>152</v>
      </c>
      <c r="E184" s="180" t="s">
        <v>1</v>
      </c>
      <c r="F184" s="181" t="s">
        <v>235</v>
      </c>
      <c r="G184" s="13"/>
      <c r="H184" s="182">
        <v>9.5600000000000005</v>
      </c>
      <c r="I184" s="183"/>
      <c r="J184" s="13"/>
      <c r="K184" s="13"/>
      <c r="L184" s="178"/>
      <c r="M184" s="184"/>
      <c r="N184" s="185"/>
      <c r="O184" s="185"/>
      <c r="P184" s="185"/>
      <c r="Q184" s="185"/>
      <c r="R184" s="185"/>
      <c r="S184" s="185"/>
      <c r="T184" s="18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0" t="s">
        <v>152</v>
      </c>
      <c r="AU184" s="180" t="s">
        <v>137</v>
      </c>
      <c r="AV184" s="13" t="s">
        <v>137</v>
      </c>
      <c r="AW184" s="13" t="s">
        <v>32</v>
      </c>
      <c r="AX184" s="13" t="s">
        <v>80</v>
      </c>
      <c r="AY184" s="180" t="s">
        <v>128</v>
      </c>
    </row>
    <row r="185" s="2" customFormat="1" ht="24.15" customHeight="1">
      <c r="A185" s="37"/>
      <c r="B185" s="164"/>
      <c r="C185" s="165" t="s">
        <v>236</v>
      </c>
      <c r="D185" s="165" t="s">
        <v>131</v>
      </c>
      <c r="E185" s="166" t="s">
        <v>237</v>
      </c>
      <c r="F185" s="167" t="s">
        <v>238</v>
      </c>
      <c r="G185" s="168" t="s">
        <v>134</v>
      </c>
      <c r="H185" s="169">
        <v>1</v>
      </c>
      <c r="I185" s="170"/>
      <c r="J185" s="171">
        <f>ROUND(I185*H185,2)</f>
        <v>0</v>
      </c>
      <c r="K185" s="167" t="s">
        <v>1</v>
      </c>
      <c r="L185" s="38"/>
      <c r="M185" s="172" t="s">
        <v>1</v>
      </c>
      <c r="N185" s="173" t="s">
        <v>41</v>
      </c>
      <c r="O185" s="76"/>
      <c r="P185" s="174">
        <f>O185*H185</f>
        <v>0</v>
      </c>
      <c r="Q185" s="174">
        <v>0</v>
      </c>
      <c r="R185" s="174">
        <f>Q185*H185</f>
        <v>0</v>
      </c>
      <c r="S185" s="174">
        <v>0</v>
      </c>
      <c r="T185" s="17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76" t="s">
        <v>136</v>
      </c>
      <c r="AT185" s="176" t="s">
        <v>131</v>
      </c>
      <c r="AU185" s="176" t="s">
        <v>137</v>
      </c>
      <c r="AY185" s="18" t="s">
        <v>128</v>
      </c>
      <c r="BE185" s="177">
        <f>IF(N185="základní",J185,0)</f>
        <v>0</v>
      </c>
      <c r="BF185" s="177">
        <f>IF(N185="snížená",J185,0)</f>
        <v>0</v>
      </c>
      <c r="BG185" s="177">
        <f>IF(N185="zákl. přenesená",J185,0)</f>
        <v>0</v>
      </c>
      <c r="BH185" s="177">
        <f>IF(N185="sníž. přenesená",J185,0)</f>
        <v>0</v>
      </c>
      <c r="BI185" s="177">
        <f>IF(N185="nulová",J185,0)</f>
        <v>0</v>
      </c>
      <c r="BJ185" s="18" t="s">
        <v>137</v>
      </c>
      <c r="BK185" s="177">
        <f>ROUND(I185*H185,2)</f>
        <v>0</v>
      </c>
      <c r="BL185" s="18" t="s">
        <v>136</v>
      </c>
      <c r="BM185" s="176" t="s">
        <v>239</v>
      </c>
    </row>
    <row r="186" s="13" customFormat="1">
      <c r="A186" s="13"/>
      <c r="B186" s="178"/>
      <c r="C186" s="13"/>
      <c r="D186" s="179" t="s">
        <v>152</v>
      </c>
      <c r="E186" s="180" t="s">
        <v>1</v>
      </c>
      <c r="F186" s="181" t="s">
        <v>80</v>
      </c>
      <c r="G186" s="13"/>
      <c r="H186" s="182">
        <v>1</v>
      </c>
      <c r="I186" s="183"/>
      <c r="J186" s="13"/>
      <c r="K186" s="13"/>
      <c r="L186" s="178"/>
      <c r="M186" s="184"/>
      <c r="N186" s="185"/>
      <c r="O186" s="185"/>
      <c r="P186" s="185"/>
      <c r="Q186" s="185"/>
      <c r="R186" s="185"/>
      <c r="S186" s="185"/>
      <c r="T186" s="18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0" t="s">
        <v>152</v>
      </c>
      <c r="AU186" s="180" t="s">
        <v>137</v>
      </c>
      <c r="AV186" s="13" t="s">
        <v>137</v>
      </c>
      <c r="AW186" s="13" t="s">
        <v>32</v>
      </c>
      <c r="AX186" s="13" t="s">
        <v>80</v>
      </c>
      <c r="AY186" s="180" t="s">
        <v>128</v>
      </c>
    </row>
    <row r="187" s="2" customFormat="1" ht="24.15" customHeight="1">
      <c r="A187" s="37"/>
      <c r="B187" s="164"/>
      <c r="C187" s="165" t="s">
        <v>7</v>
      </c>
      <c r="D187" s="165" t="s">
        <v>131</v>
      </c>
      <c r="E187" s="166" t="s">
        <v>240</v>
      </c>
      <c r="F187" s="167" t="s">
        <v>241</v>
      </c>
      <c r="G187" s="168" t="s">
        <v>134</v>
      </c>
      <c r="H187" s="169">
        <v>2</v>
      </c>
      <c r="I187" s="170"/>
      <c r="J187" s="171">
        <f>ROUND(I187*H187,2)</f>
        <v>0</v>
      </c>
      <c r="K187" s="167" t="s">
        <v>135</v>
      </c>
      <c r="L187" s="38"/>
      <c r="M187" s="172" t="s">
        <v>1</v>
      </c>
      <c r="N187" s="173" t="s">
        <v>41</v>
      </c>
      <c r="O187" s="76"/>
      <c r="P187" s="174">
        <f>O187*H187</f>
        <v>0</v>
      </c>
      <c r="Q187" s="174">
        <v>0</v>
      </c>
      <c r="R187" s="174">
        <f>Q187*H187</f>
        <v>0</v>
      </c>
      <c r="S187" s="174">
        <v>0.029999999999999999</v>
      </c>
      <c r="T187" s="175">
        <f>S187*H187</f>
        <v>0.059999999999999998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76" t="s">
        <v>136</v>
      </c>
      <c r="AT187" s="176" t="s">
        <v>131</v>
      </c>
      <c r="AU187" s="176" t="s">
        <v>137</v>
      </c>
      <c r="AY187" s="18" t="s">
        <v>128</v>
      </c>
      <c r="BE187" s="177">
        <f>IF(N187="základní",J187,0)</f>
        <v>0</v>
      </c>
      <c r="BF187" s="177">
        <f>IF(N187="snížená",J187,0)</f>
        <v>0</v>
      </c>
      <c r="BG187" s="177">
        <f>IF(N187="zákl. přenesená",J187,0)</f>
        <v>0</v>
      </c>
      <c r="BH187" s="177">
        <f>IF(N187="sníž. přenesená",J187,0)</f>
        <v>0</v>
      </c>
      <c r="BI187" s="177">
        <f>IF(N187="nulová",J187,0)</f>
        <v>0</v>
      </c>
      <c r="BJ187" s="18" t="s">
        <v>137</v>
      </c>
      <c r="BK187" s="177">
        <f>ROUND(I187*H187,2)</f>
        <v>0</v>
      </c>
      <c r="BL187" s="18" t="s">
        <v>136</v>
      </c>
      <c r="BM187" s="176" t="s">
        <v>242</v>
      </c>
    </row>
    <row r="188" s="2" customFormat="1" ht="24.15" customHeight="1">
      <c r="A188" s="37"/>
      <c r="B188" s="164"/>
      <c r="C188" s="165" t="s">
        <v>243</v>
      </c>
      <c r="D188" s="165" t="s">
        <v>131</v>
      </c>
      <c r="E188" s="166" t="s">
        <v>244</v>
      </c>
      <c r="F188" s="167" t="s">
        <v>245</v>
      </c>
      <c r="G188" s="168" t="s">
        <v>233</v>
      </c>
      <c r="H188" s="169">
        <v>6</v>
      </c>
      <c r="I188" s="170"/>
      <c r="J188" s="171">
        <f>ROUND(I188*H188,2)</f>
        <v>0</v>
      </c>
      <c r="K188" s="167" t="s">
        <v>135</v>
      </c>
      <c r="L188" s="38"/>
      <c r="M188" s="172" t="s">
        <v>1</v>
      </c>
      <c r="N188" s="173" t="s">
        <v>41</v>
      </c>
      <c r="O188" s="76"/>
      <c r="P188" s="174">
        <f>O188*H188</f>
        <v>0</v>
      </c>
      <c r="Q188" s="174">
        <v>0</v>
      </c>
      <c r="R188" s="174">
        <f>Q188*H188</f>
        <v>0</v>
      </c>
      <c r="S188" s="174">
        <v>0.025000000000000001</v>
      </c>
      <c r="T188" s="175">
        <f>S188*H188</f>
        <v>0.15000000000000002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76" t="s">
        <v>136</v>
      </c>
      <c r="AT188" s="176" t="s">
        <v>131</v>
      </c>
      <c r="AU188" s="176" t="s">
        <v>137</v>
      </c>
      <c r="AY188" s="18" t="s">
        <v>128</v>
      </c>
      <c r="BE188" s="177">
        <f>IF(N188="základní",J188,0)</f>
        <v>0</v>
      </c>
      <c r="BF188" s="177">
        <f>IF(N188="snížená",J188,0)</f>
        <v>0</v>
      </c>
      <c r="BG188" s="177">
        <f>IF(N188="zákl. přenesená",J188,0)</f>
        <v>0</v>
      </c>
      <c r="BH188" s="177">
        <f>IF(N188="sníž. přenesená",J188,0)</f>
        <v>0</v>
      </c>
      <c r="BI188" s="177">
        <f>IF(N188="nulová",J188,0)</f>
        <v>0</v>
      </c>
      <c r="BJ188" s="18" t="s">
        <v>137</v>
      </c>
      <c r="BK188" s="177">
        <f>ROUND(I188*H188,2)</f>
        <v>0</v>
      </c>
      <c r="BL188" s="18" t="s">
        <v>136</v>
      </c>
      <c r="BM188" s="176" t="s">
        <v>246</v>
      </c>
    </row>
    <row r="189" s="13" customFormat="1">
      <c r="A189" s="13"/>
      <c r="B189" s="178"/>
      <c r="C189" s="13"/>
      <c r="D189" s="179" t="s">
        <v>152</v>
      </c>
      <c r="E189" s="180" t="s">
        <v>1</v>
      </c>
      <c r="F189" s="181" t="s">
        <v>247</v>
      </c>
      <c r="G189" s="13"/>
      <c r="H189" s="182">
        <v>6</v>
      </c>
      <c r="I189" s="183"/>
      <c r="J189" s="13"/>
      <c r="K189" s="13"/>
      <c r="L189" s="178"/>
      <c r="M189" s="184"/>
      <c r="N189" s="185"/>
      <c r="O189" s="185"/>
      <c r="P189" s="185"/>
      <c r="Q189" s="185"/>
      <c r="R189" s="185"/>
      <c r="S189" s="185"/>
      <c r="T189" s="18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0" t="s">
        <v>152</v>
      </c>
      <c r="AU189" s="180" t="s">
        <v>137</v>
      </c>
      <c r="AV189" s="13" t="s">
        <v>137</v>
      </c>
      <c r="AW189" s="13" t="s">
        <v>32</v>
      </c>
      <c r="AX189" s="13" t="s">
        <v>80</v>
      </c>
      <c r="AY189" s="180" t="s">
        <v>128</v>
      </c>
    </row>
    <row r="190" s="2" customFormat="1" ht="24.15" customHeight="1">
      <c r="A190" s="37"/>
      <c r="B190" s="164"/>
      <c r="C190" s="165" t="s">
        <v>248</v>
      </c>
      <c r="D190" s="165" t="s">
        <v>131</v>
      </c>
      <c r="E190" s="166" t="s">
        <v>249</v>
      </c>
      <c r="F190" s="167" t="s">
        <v>250</v>
      </c>
      <c r="G190" s="168" t="s">
        <v>233</v>
      </c>
      <c r="H190" s="169">
        <v>11.5</v>
      </c>
      <c r="I190" s="170"/>
      <c r="J190" s="171">
        <f>ROUND(I190*H190,2)</f>
        <v>0</v>
      </c>
      <c r="K190" s="167" t="s">
        <v>135</v>
      </c>
      <c r="L190" s="38"/>
      <c r="M190" s="172" t="s">
        <v>1</v>
      </c>
      <c r="N190" s="173" t="s">
        <v>41</v>
      </c>
      <c r="O190" s="76"/>
      <c r="P190" s="174">
        <f>O190*H190</f>
        <v>0</v>
      </c>
      <c r="Q190" s="174">
        <v>0</v>
      </c>
      <c r="R190" s="174">
        <f>Q190*H190</f>
        <v>0</v>
      </c>
      <c r="S190" s="174">
        <v>0.031</v>
      </c>
      <c r="T190" s="175">
        <f>S190*H190</f>
        <v>0.35649999999999998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76" t="s">
        <v>136</v>
      </c>
      <c r="AT190" s="176" t="s">
        <v>131</v>
      </c>
      <c r="AU190" s="176" t="s">
        <v>137</v>
      </c>
      <c r="AY190" s="18" t="s">
        <v>128</v>
      </c>
      <c r="BE190" s="177">
        <f>IF(N190="základní",J190,0)</f>
        <v>0</v>
      </c>
      <c r="BF190" s="177">
        <f>IF(N190="snížená",J190,0)</f>
        <v>0</v>
      </c>
      <c r="BG190" s="177">
        <f>IF(N190="zákl. přenesená",J190,0)</f>
        <v>0</v>
      </c>
      <c r="BH190" s="177">
        <f>IF(N190="sníž. přenesená",J190,0)</f>
        <v>0</v>
      </c>
      <c r="BI190" s="177">
        <f>IF(N190="nulová",J190,0)</f>
        <v>0</v>
      </c>
      <c r="BJ190" s="18" t="s">
        <v>137</v>
      </c>
      <c r="BK190" s="177">
        <f>ROUND(I190*H190,2)</f>
        <v>0</v>
      </c>
      <c r="BL190" s="18" t="s">
        <v>136</v>
      </c>
      <c r="BM190" s="176" t="s">
        <v>251</v>
      </c>
    </row>
    <row r="191" s="13" customFormat="1">
      <c r="A191" s="13"/>
      <c r="B191" s="178"/>
      <c r="C191" s="13"/>
      <c r="D191" s="179" t="s">
        <v>152</v>
      </c>
      <c r="E191" s="180" t="s">
        <v>1</v>
      </c>
      <c r="F191" s="181" t="s">
        <v>252</v>
      </c>
      <c r="G191" s="13"/>
      <c r="H191" s="182">
        <v>11.5</v>
      </c>
      <c r="I191" s="183"/>
      <c r="J191" s="13"/>
      <c r="K191" s="13"/>
      <c r="L191" s="178"/>
      <c r="M191" s="184"/>
      <c r="N191" s="185"/>
      <c r="O191" s="185"/>
      <c r="P191" s="185"/>
      <c r="Q191" s="185"/>
      <c r="R191" s="185"/>
      <c r="S191" s="185"/>
      <c r="T191" s="18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0" t="s">
        <v>152</v>
      </c>
      <c r="AU191" s="180" t="s">
        <v>137</v>
      </c>
      <c r="AV191" s="13" t="s">
        <v>137</v>
      </c>
      <c r="AW191" s="13" t="s">
        <v>32</v>
      </c>
      <c r="AX191" s="13" t="s">
        <v>80</v>
      </c>
      <c r="AY191" s="180" t="s">
        <v>128</v>
      </c>
    </row>
    <row r="192" s="2" customFormat="1" ht="33" customHeight="1">
      <c r="A192" s="37"/>
      <c r="B192" s="164"/>
      <c r="C192" s="165" t="s">
        <v>253</v>
      </c>
      <c r="D192" s="165" t="s">
        <v>131</v>
      </c>
      <c r="E192" s="166" t="s">
        <v>254</v>
      </c>
      <c r="F192" s="167" t="s">
        <v>255</v>
      </c>
      <c r="G192" s="168" t="s">
        <v>143</v>
      </c>
      <c r="H192" s="169">
        <v>42.100000000000001</v>
      </c>
      <c r="I192" s="170"/>
      <c r="J192" s="171">
        <f>ROUND(I192*H192,2)</f>
        <v>0</v>
      </c>
      <c r="K192" s="167" t="s">
        <v>150</v>
      </c>
      <c r="L192" s="38"/>
      <c r="M192" s="172" t="s">
        <v>1</v>
      </c>
      <c r="N192" s="173" t="s">
        <v>41</v>
      </c>
      <c r="O192" s="76"/>
      <c r="P192" s="174">
        <f>O192*H192</f>
        <v>0</v>
      </c>
      <c r="Q192" s="174">
        <v>0</v>
      </c>
      <c r="R192" s="174">
        <f>Q192*H192</f>
        <v>0</v>
      </c>
      <c r="S192" s="174">
        <v>0.002</v>
      </c>
      <c r="T192" s="175">
        <f>S192*H192</f>
        <v>0.084200000000000011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76" t="s">
        <v>136</v>
      </c>
      <c r="AT192" s="176" t="s">
        <v>131</v>
      </c>
      <c r="AU192" s="176" t="s">
        <v>137</v>
      </c>
      <c r="AY192" s="18" t="s">
        <v>128</v>
      </c>
      <c r="BE192" s="177">
        <f>IF(N192="základní",J192,0)</f>
        <v>0</v>
      </c>
      <c r="BF192" s="177">
        <f>IF(N192="snížená",J192,0)</f>
        <v>0</v>
      </c>
      <c r="BG192" s="177">
        <f>IF(N192="zákl. přenesená",J192,0)</f>
        <v>0</v>
      </c>
      <c r="BH192" s="177">
        <f>IF(N192="sníž. přenesená",J192,0)</f>
        <v>0</v>
      </c>
      <c r="BI192" s="177">
        <f>IF(N192="nulová",J192,0)</f>
        <v>0</v>
      </c>
      <c r="BJ192" s="18" t="s">
        <v>137</v>
      </c>
      <c r="BK192" s="177">
        <f>ROUND(I192*H192,2)</f>
        <v>0</v>
      </c>
      <c r="BL192" s="18" t="s">
        <v>136</v>
      </c>
      <c r="BM192" s="176" t="s">
        <v>256</v>
      </c>
    </row>
    <row r="193" s="2" customFormat="1" ht="37.8" customHeight="1">
      <c r="A193" s="37"/>
      <c r="B193" s="164"/>
      <c r="C193" s="165" t="s">
        <v>257</v>
      </c>
      <c r="D193" s="165" t="s">
        <v>131</v>
      </c>
      <c r="E193" s="166" t="s">
        <v>258</v>
      </c>
      <c r="F193" s="167" t="s">
        <v>259</v>
      </c>
      <c r="G193" s="168" t="s">
        <v>143</v>
      </c>
      <c r="H193" s="169">
        <v>3</v>
      </c>
      <c r="I193" s="170"/>
      <c r="J193" s="171">
        <f>ROUND(I193*H193,2)</f>
        <v>0</v>
      </c>
      <c r="K193" s="167" t="s">
        <v>135</v>
      </c>
      <c r="L193" s="38"/>
      <c r="M193" s="172" t="s">
        <v>1</v>
      </c>
      <c r="N193" s="173" t="s">
        <v>41</v>
      </c>
      <c r="O193" s="76"/>
      <c r="P193" s="174">
        <f>O193*H193</f>
        <v>0</v>
      </c>
      <c r="Q193" s="174">
        <v>0</v>
      </c>
      <c r="R193" s="174">
        <f>Q193*H193</f>
        <v>0</v>
      </c>
      <c r="S193" s="174">
        <v>0.050000000000000003</v>
      </c>
      <c r="T193" s="175">
        <f>S193*H193</f>
        <v>0.15000000000000002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76" t="s">
        <v>136</v>
      </c>
      <c r="AT193" s="176" t="s">
        <v>131</v>
      </c>
      <c r="AU193" s="176" t="s">
        <v>137</v>
      </c>
      <c r="AY193" s="18" t="s">
        <v>128</v>
      </c>
      <c r="BE193" s="177">
        <f>IF(N193="základní",J193,0)</f>
        <v>0</v>
      </c>
      <c r="BF193" s="177">
        <f>IF(N193="snížená",J193,0)</f>
        <v>0</v>
      </c>
      <c r="BG193" s="177">
        <f>IF(N193="zákl. přenesená",J193,0)</f>
        <v>0</v>
      </c>
      <c r="BH193" s="177">
        <f>IF(N193="sníž. přenesená",J193,0)</f>
        <v>0</v>
      </c>
      <c r="BI193" s="177">
        <f>IF(N193="nulová",J193,0)</f>
        <v>0</v>
      </c>
      <c r="BJ193" s="18" t="s">
        <v>137</v>
      </c>
      <c r="BK193" s="177">
        <f>ROUND(I193*H193,2)</f>
        <v>0</v>
      </c>
      <c r="BL193" s="18" t="s">
        <v>136</v>
      </c>
      <c r="BM193" s="176" t="s">
        <v>260</v>
      </c>
    </row>
    <row r="194" s="2" customFormat="1" ht="37.8" customHeight="1">
      <c r="A194" s="37"/>
      <c r="B194" s="164"/>
      <c r="C194" s="165" t="s">
        <v>261</v>
      </c>
      <c r="D194" s="165" t="s">
        <v>131</v>
      </c>
      <c r="E194" s="166" t="s">
        <v>262</v>
      </c>
      <c r="F194" s="167" t="s">
        <v>263</v>
      </c>
      <c r="G194" s="168" t="s">
        <v>143</v>
      </c>
      <c r="H194" s="169">
        <v>54.850000000000001</v>
      </c>
      <c r="I194" s="170"/>
      <c r="J194" s="171">
        <f>ROUND(I194*H194,2)</f>
        <v>0</v>
      </c>
      <c r="K194" s="167" t="s">
        <v>150</v>
      </c>
      <c r="L194" s="38"/>
      <c r="M194" s="172" t="s">
        <v>1</v>
      </c>
      <c r="N194" s="173" t="s">
        <v>41</v>
      </c>
      <c r="O194" s="76"/>
      <c r="P194" s="174">
        <f>O194*H194</f>
        <v>0</v>
      </c>
      <c r="Q194" s="174">
        <v>0</v>
      </c>
      <c r="R194" s="174">
        <f>Q194*H194</f>
        <v>0</v>
      </c>
      <c r="S194" s="174">
        <v>0.0040000000000000001</v>
      </c>
      <c r="T194" s="175">
        <f>S194*H194</f>
        <v>0.21940000000000001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76" t="s">
        <v>136</v>
      </c>
      <c r="AT194" s="176" t="s">
        <v>131</v>
      </c>
      <c r="AU194" s="176" t="s">
        <v>137</v>
      </c>
      <c r="AY194" s="18" t="s">
        <v>128</v>
      </c>
      <c r="BE194" s="177">
        <f>IF(N194="základní",J194,0)</f>
        <v>0</v>
      </c>
      <c r="BF194" s="177">
        <f>IF(N194="snížená",J194,0)</f>
        <v>0</v>
      </c>
      <c r="BG194" s="177">
        <f>IF(N194="zákl. přenesená",J194,0)</f>
        <v>0</v>
      </c>
      <c r="BH194" s="177">
        <f>IF(N194="sníž. přenesená",J194,0)</f>
        <v>0</v>
      </c>
      <c r="BI194" s="177">
        <f>IF(N194="nulová",J194,0)</f>
        <v>0</v>
      </c>
      <c r="BJ194" s="18" t="s">
        <v>137</v>
      </c>
      <c r="BK194" s="177">
        <f>ROUND(I194*H194,2)</f>
        <v>0</v>
      </c>
      <c r="BL194" s="18" t="s">
        <v>136</v>
      </c>
      <c r="BM194" s="176" t="s">
        <v>264</v>
      </c>
    </row>
    <row r="195" s="13" customFormat="1">
      <c r="A195" s="13"/>
      <c r="B195" s="178"/>
      <c r="C195" s="13"/>
      <c r="D195" s="179" t="s">
        <v>152</v>
      </c>
      <c r="E195" s="180" t="s">
        <v>1</v>
      </c>
      <c r="F195" s="181" t="s">
        <v>265</v>
      </c>
      <c r="G195" s="13"/>
      <c r="H195" s="182">
        <v>54.850000000000001</v>
      </c>
      <c r="I195" s="183"/>
      <c r="J195" s="13"/>
      <c r="K195" s="13"/>
      <c r="L195" s="178"/>
      <c r="M195" s="184"/>
      <c r="N195" s="185"/>
      <c r="O195" s="185"/>
      <c r="P195" s="185"/>
      <c r="Q195" s="185"/>
      <c r="R195" s="185"/>
      <c r="S195" s="185"/>
      <c r="T195" s="18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0" t="s">
        <v>152</v>
      </c>
      <c r="AU195" s="180" t="s">
        <v>137</v>
      </c>
      <c r="AV195" s="13" t="s">
        <v>137</v>
      </c>
      <c r="AW195" s="13" t="s">
        <v>32</v>
      </c>
      <c r="AX195" s="13" t="s">
        <v>80</v>
      </c>
      <c r="AY195" s="180" t="s">
        <v>128</v>
      </c>
    </row>
    <row r="196" s="2" customFormat="1" ht="24.15" customHeight="1">
      <c r="A196" s="37"/>
      <c r="B196" s="164"/>
      <c r="C196" s="165" t="s">
        <v>266</v>
      </c>
      <c r="D196" s="165" t="s">
        <v>131</v>
      </c>
      <c r="E196" s="166" t="s">
        <v>267</v>
      </c>
      <c r="F196" s="167" t="s">
        <v>268</v>
      </c>
      <c r="G196" s="168" t="s">
        <v>143</v>
      </c>
      <c r="H196" s="169">
        <v>63.659999999999997</v>
      </c>
      <c r="I196" s="170"/>
      <c r="J196" s="171">
        <f>ROUND(I196*H196,2)</f>
        <v>0</v>
      </c>
      <c r="K196" s="167" t="s">
        <v>269</v>
      </c>
      <c r="L196" s="38"/>
      <c r="M196" s="172" t="s">
        <v>1</v>
      </c>
      <c r="N196" s="173" t="s">
        <v>41</v>
      </c>
      <c r="O196" s="76"/>
      <c r="P196" s="174">
        <f>O196*H196</f>
        <v>0</v>
      </c>
      <c r="Q196" s="174">
        <v>0</v>
      </c>
      <c r="R196" s="174">
        <f>Q196*H196</f>
        <v>0</v>
      </c>
      <c r="S196" s="174">
        <v>0.045999999999999999</v>
      </c>
      <c r="T196" s="175">
        <f>S196*H196</f>
        <v>2.9283599999999996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76" t="s">
        <v>136</v>
      </c>
      <c r="AT196" s="176" t="s">
        <v>131</v>
      </c>
      <c r="AU196" s="176" t="s">
        <v>137</v>
      </c>
      <c r="AY196" s="18" t="s">
        <v>128</v>
      </c>
      <c r="BE196" s="177">
        <f>IF(N196="základní",J196,0)</f>
        <v>0</v>
      </c>
      <c r="BF196" s="177">
        <f>IF(N196="snížená",J196,0)</f>
        <v>0</v>
      </c>
      <c r="BG196" s="177">
        <f>IF(N196="zákl. přenesená",J196,0)</f>
        <v>0</v>
      </c>
      <c r="BH196" s="177">
        <f>IF(N196="sníž. přenesená",J196,0)</f>
        <v>0</v>
      </c>
      <c r="BI196" s="177">
        <f>IF(N196="nulová",J196,0)</f>
        <v>0</v>
      </c>
      <c r="BJ196" s="18" t="s">
        <v>137</v>
      </c>
      <c r="BK196" s="177">
        <f>ROUND(I196*H196,2)</f>
        <v>0</v>
      </c>
      <c r="BL196" s="18" t="s">
        <v>136</v>
      </c>
      <c r="BM196" s="176" t="s">
        <v>270</v>
      </c>
    </row>
    <row r="197" s="13" customFormat="1">
      <c r="A197" s="13"/>
      <c r="B197" s="178"/>
      <c r="C197" s="13"/>
      <c r="D197" s="179" t="s">
        <v>152</v>
      </c>
      <c r="E197" s="180" t="s">
        <v>1</v>
      </c>
      <c r="F197" s="181" t="s">
        <v>271</v>
      </c>
      <c r="G197" s="13"/>
      <c r="H197" s="182">
        <v>63.659999999999997</v>
      </c>
      <c r="I197" s="183"/>
      <c r="J197" s="13"/>
      <c r="K197" s="13"/>
      <c r="L197" s="178"/>
      <c r="M197" s="184"/>
      <c r="N197" s="185"/>
      <c r="O197" s="185"/>
      <c r="P197" s="185"/>
      <c r="Q197" s="185"/>
      <c r="R197" s="185"/>
      <c r="S197" s="185"/>
      <c r="T197" s="18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0" t="s">
        <v>152</v>
      </c>
      <c r="AU197" s="180" t="s">
        <v>137</v>
      </c>
      <c r="AV197" s="13" t="s">
        <v>137</v>
      </c>
      <c r="AW197" s="13" t="s">
        <v>32</v>
      </c>
      <c r="AX197" s="13" t="s">
        <v>80</v>
      </c>
      <c r="AY197" s="180" t="s">
        <v>128</v>
      </c>
    </row>
    <row r="198" s="2" customFormat="1" ht="24.15" customHeight="1">
      <c r="A198" s="37"/>
      <c r="B198" s="164"/>
      <c r="C198" s="165" t="s">
        <v>272</v>
      </c>
      <c r="D198" s="165" t="s">
        <v>131</v>
      </c>
      <c r="E198" s="166" t="s">
        <v>273</v>
      </c>
      <c r="F198" s="167" t="s">
        <v>274</v>
      </c>
      <c r="G198" s="168" t="s">
        <v>143</v>
      </c>
      <c r="H198" s="169">
        <v>21.350000000000001</v>
      </c>
      <c r="I198" s="170"/>
      <c r="J198" s="171">
        <f>ROUND(I198*H198,2)</f>
        <v>0</v>
      </c>
      <c r="K198" s="167" t="s">
        <v>269</v>
      </c>
      <c r="L198" s="38"/>
      <c r="M198" s="172" t="s">
        <v>1</v>
      </c>
      <c r="N198" s="173" t="s">
        <v>41</v>
      </c>
      <c r="O198" s="76"/>
      <c r="P198" s="174">
        <f>O198*H198</f>
        <v>0</v>
      </c>
      <c r="Q198" s="174">
        <v>0</v>
      </c>
      <c r="R198" s="174">
        <f>Q198*H198</f>
        <v>0</v>
      </c>
      <c r="S198" s="174">
        <v>0.068000000000000005</v>
      </c>
      <c r="T198" s="175">
        <f>S198*H198</f>
        <v>1.4518000000000002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76" t="s">
        <v>136</v>
      </c>
      <c r="AT198" s="176" t="s">
        <v>131</v>
      </c>
      <c r="AU198" s="176" t="s">
        <v>137</v>
      </c>
      <c r="AY198" s="18" t="s">
        <v>128</v>
      </c>
      <c r="BE198" s="177">
        <f>IF(N198="základní",J198,0)</f>
        <v>0</v>
      </c>
      <c r="BF198" s="177">
        <f>IF(N198="snížená",J198,0)</f>
        <v>0</v>
      </c>
      <c r="BG198" s="177">
        <f>IF(N198="zákl. přenesená",J198,0)</f>
        <v>0</v>
      </c>
      <c r="BH198" s="177">
        <f>IF(N198="sníž. přenesená",J198,0)</f>
        <v>0</v>
      </c>
      <c r="BI198" s="177">
        <f>IF(N198="nulová",J198,0)</f>
        <v>0</v>
      </c>
      <c r="BJ198" s="18" t="s">
        <v>137</v>
      </c>
      <c r="BK198" s="177">
        <f>ROUND(I198*H198,2)</f>
        <v>0</v>
      </c>
      <c r="BL198" s="18" t="s">
        <v>136</v>
      </c>
      <c r="BM198" s="176" t="s">
        <v>275</v>
      </c>
    </row>
    <row r="199" s="12" customFormat="1" ht="22.8" customHeight="1">
      <c r="A199" s="12"/>
      <c r="B199" s="151"/>
      <c r="C199" s="12"/>
      <c r="D199" s="152" t="s">
        <v>74</v>
      </c>
      <c r="E199" s="162" t="s">
        <v>276</v>
      </c>
      <c r="F199" s="162" t="s">
        <v>277</v>
      </c>
      <c r="G199" s="12"/>
      <c r="H199" s="12"/>
      <c r="I199" s="154"/>
      <c r="J199" s="163">
        <f>BK199</f>
        <v>0</v>
      </c>
      <c r="K199" s="12"/>
      <c r="L199" s="151"/>
      <c r="M199" s="156"/>
      <c r="N199" s="157"/>
      <c r="O199" s="157"/>
      <c r="P199" s="158">
        <f>SUM(P200:P204)</f>
        <v>0</v>
      </c>
      <c r="Q199" s="157"/>
      <c r="R199" s="158">
        <f>SUM(R200:R204)</f>
        <v>0</v>
      </c>
      <c r="S199" s="157"/>
      <c r="T199" s="159">
        <f>SUM(T200:T204)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52" t="s">
        <v>80</v>
      </c>
      <c r="AT199" s="160" t="s">
        <v>74</v>
      </c>
      <c r="AU199" s="160" t="s">
        <v>80</v>
      </c>
      <c r="AY199" s="152" t="s">
        <v>128</v>
      </c>
      <c r="BK199" s="161">
        <f>SUM(BK200:BK204)</f>
        <v>0</v>
      </c>
    </row>
    <row r="200" s="2" customFormat="1" ht="24.15" customHeight="1">
      <c r="A200" s="37"/>
      <c r="B200" s="164"/>
      <c r="C200" s="165" t="s">
        <v>278</v>
      </c>
      <c r="D200" s="165" t="s">
        <v>131</v>
      </c>
      <c r="E200" s="166" t="s">
        <v>279</v>
      </c>
      <c r="F200" s="167" t="s">
        <v>280</v>
      </c>
      <c r="G200" s="168" t="s">
        <v>281</v>
      </c>
      <c r="H200" s="169">
        <v>6.8330000000000002</v>
      </c>
      <c r="I200" s="170"/>
      <c r="J200" s="171">
        <f>ROUND(I200*H200,2)</f>
        <v>0</v>
      </c>
      <c r="K200" s="167" t="s">
        <v>135</v>
      </c>
      <c r="L200" s="38"/>
      <c r="M200" s="172" t="s">
        <v>1</v>
      </c>
      <c r="N200" s="173" t="s">
        <v>41</v>
      </c>
      <c r="O200" s="76"/>
      <c r="P200" s="174">
        <f>O200*H200</f>
        <v>0</v>
      </c>
      <c r="Q200" s="174">
        <v>0</v>
      </c>
      <c r="R200" s="174">
        <f>Q200*H200</f>
        <v>0</v>
      </c>
      <c r="S200" s="174">
        <v>0</v>
      </c>
      <c r="T200" s="175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76" t="s">
        <v>136</v>
      </c>
      <c r="AT200" s="176" t="s">
        <v>131</v>
      </c>
      <c r="AU200" s="176" t="s">
        <v>137</v>
      </c>
      <c r="AY200" s="18" t="s">
        <v>128</v>
      </c>
      <c r="BE200" s="177">
        <f>IF(N200="základní",J200,0)</f>
        <v>0</v>
      </c>
      <c r="BF200" s="177">
        <f>IF(N200="snížená",J200,0)</f>
        <v>0</v>
      </c>
      <c r="BG200" s="177">
        <f>IF(N200="zákl. přenesená",J200,0)</f>
        <v>0</v>
      </c>
      <c r="BH200" s="177">
        <f>IF(N200="sníž. přenesená",J200,0)</f>
        <v>0</v>
      </c>
      <c r="BI200" s="177">
        <f>IF(N200="nulová",J200,0)</f>
        <v>0</v>
      </c>
      <c r="BJ200" s="18" t="s">
        <v>137</v>
      </c>
      <c r="BK200" s="177">
        <f>ROUND(I200*H200,2)</f>
        <v>0</v>
      </c>
      <c r="BL200" s="18" t="s">
        <v>136</v>
      </c>
      <c r="BM200" s="176" t="s">
        <v>282</v>
      </c>
    </row>
    <row r="201" s="2" customFormat="1" ht="24.15" customHeight="1">
      <c r="A201" s="37"/>
      <c r="B201" s="164"/>
      <c r="C201" s="165" t="s">
        <v>283</v>
      </c>
      <c r="D201" s="165" t="s">
        <v>131</v>
      </c>
      <c r="E201" s="166" t="s">
        <v>284</v>
      </c>
      <c r="F201" s="167" t="s">
        <v>285</v>
      </c>
      <c r="G201" s="168" t="s">
        <v>281</v>
      </c>
      <c r="H201" s="169">
        <v>6.8330000000000002</v>
      </c>
      <c r="I201" s="170"/>
      <c r="J201" s="171">
        <f>ROUND(I201*H201,2)</f>
        <v>0</v>
      </c>
      <c r="K201" s="167" t="s">
        <v>201</v>
      </c>
      <c r="L201" s="38"/>
      <c r="M201" s="172" t="s">
        <v>1</v>
      </c>
      <c r="N201" s="173" t="s">
        <v>41</v>
      </c>
      <c r="O201" s="76"/>
      <c r="P201" s="174">
        <f>O201*H201</f>
        <v>0</v>
      </c>
      <c r="Q201" s="174">
        <v>0</v>
      </c>
      <c r="R201" s="174">
        <f>Q201*H201</f>
        <v>0</v>
      </c>
      <c r="S201" s="174">
        <v>0</v>
      </c>
      <c r="T201" s="17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76" t="s">
        <v>136</v>
      </c>
      <c r="AT201" s="176" t="s">
        <v>131</v>
      </c>
      <c r="AU201" s="176" t="s">
        <v>137</v>
      </c>
      <c r="AY201" s="18" t="s">
        <v>128</v>
      </c>
      <c r="BE201" s="177">
        <f>IF(N201="základní",J201,0)</f>
        <v>0</v>
      </c>
      <c r="BF201" s="177">
        <f>IF(N201="snížená",J201,0)</f>
        <v>0</v>
      </c>
      <c r="BG201" s="177">
        <f>IF(N201="zákl. přenesená",J201,0)</f>
        <v>0</v>
      </c>
      <c r="BH201" s="177">
        <f>IF(N201="sníž. přenesená",J201,0)</f>
        <v>0</v>
      </c>
      <c r="BI201" s="177">
        <f>IF(N201="nulová",J201,0)</f>
        <v>0</v>
      </c>
      <c r="BJ201" s="18" t="s">
        <v>137</v>
      </c>
      <c r="BK201" s="177">
        <f>ROUND(I201*H201,2)</f>
        <v>0</v>
      </c>
      <c r="BL201" s="18" t="s">
        <v>136</v>
      </c>
      <c r="BM201" s="176" t="s">
        <v>286</v>
      </c>
    </row>
    <row r="202" s="2" customFormat="1" ht="24.15" customHeight="1">
      <c r="A202" s="37"/>
      <c r="B202" s="164"/>
      <c r="C202" s="165" t="s">
        <v>287</v>
      </c>
      <c r="D202" s="165" t="s">
        <v>131</v>
      </c>
      <c r="E202" s="166" t="s">
        <v>288</v>
      </c>
      <c r="F202" s="167" t="s">
        <v>289</v>
      </c>
      <c r="G202" s="168" t="s">
        <v>281</v>
      </c>
      <c r="H202" s="169">
        <v>95.662000000000006</v>
      </c>
      <c r="I202" s="170"/>
      <c r="J202" s="171">
        <f>ROUND(I202*H202,2)</f>
        <v>0</v>
      </c>
      <c r="K202" s="167" t="s">
        <v>201</v>
      </c>
      <c r="L202" s="38"/>
      <c r="M202" s="172" t="s">
        <v>1</v>
      </c>
      <c r="N202" s="173" t="s">
        <v>41</v>
      </c>
      <c r="O202" s="76"/>
      <c r="P202" s="174">
        <f>O202*H202</f>
        <v>0</v>
      </c>
      <c r="Q202" s="174">
        <v>0</v>
      </c>
      <c r="R202" s="174">
        <f>Q202*H202</f>
        <v>0</v>
      </c>
      <c r="S202" s="174">
        <v>0</v>
      </c>
      <c r="T202" s="175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76" t="s">
        <v>136</v>
      </c>
      <c r="AT202" s="176" t="s">
        <v>131</v>
      </c>
      <c r="AU202" s="176" t="s">
        <v>137</v>
      </c>
      <c r="AY202" s="18" t="s">
        <v>128</v>
      </c>
      <c r="BE202" s="177">
        <f>IF(N202="základní",J202,0)</f>
        <v>0</v>
      </c>
      <c r="BF202" s="177">
        <f>IF(N202="snížená",J202,0)</f>
        <v>0</v>
      </c>
      <c r="BG202" s="177">
        <f>IF(N202="zákl. přenesená",J202,0)</f>
        <v>0</v>
      </c>
      <c r="BH202" s="177">
        <f>IF(N202="sníž. přenesená",J202,0)</f>
        <v>0</v>
      </c>
      <c r="BI202" s="177">
        <f>IF(N202="nulová",J202,0)</f>
        <v>0</v>
      </c>
      <c r="BJ202" s="18" t="s">
        <v>137</v>
      </c>
      <c r="BK202" s="177">
        <f>ROUND(I202*H202,2)</f>
        <v>0</v>
      </c>
      <c r="BL202" s="18" t="s">
        <v>136</v>
      </c>
      <c r="BM202" s="176" t="s">
        <v>290</v>
      </c>
    </row>
    <row r="203" s="13" customFormat="1">
      <c r="A203" s="13"/>
      <c r="B203" s="178"/>
      <c r="C203" s="13"/>
      <c r="D203" s="179" t="s">
        <v>152</v>
      </c>
      <c r="E203" s="13"/>
      <c r="F203" s="181" t="s">
        <v>291</v>
      </c>
      <c r="G203" s="13"/>
      <c r="H203" s="182">
        <v>95.662000000000006</v>
      </c>
      <c r="I203" s="183"/>
      <c r="J203" s="13"/>
      <c r="K203" s="13"/>
      <c r="L203" s="178"/>
      <c r="M203" s="184"/>
      <c r="N203" s="185"/>
      <c r="O203" s="185"/>
      <c r="P203" s="185"/>
      <c r="Q203" s="185"/>
      <c r="R203" s="185"/>
      <c r="S203" s="185"/>
      <c r="T203" s="18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0" t="s">
        <v>152</v>
      </c>
      <c r="AU203" s="180" t="s">
        <v>137</v>
      </c>
      <c r="AV203" s="13" t="s">
        <v>137</v>
      </c>
      <c r="AW203" s="13" t="s">
        <v>3</v>
      </c>
      <c r="AX203" s="13" t="s">
        <v>80</v>
      </c>
      <c r="AY203" s="180" t="s">
        <v>128</v>
      </c>
    </row>
    <row r="204" s="2" customFormat="1" ht="24.15" customHeight="1">
      <c r="A204" s="37"/>
      <c r="B204" s="164"/>
      <c r="C204" s="165" t="s">
        <v>292</v>
      </c>
      <c r="D204" s="165" t="s">
        <v>131</v>
      </c>
      <c r="E204" s="166" t="s">
        <v>293</v>
      </c>
      <c r="F204" s="167" t="s">
        <v>294</v>
      </c>
      <c r="G204" s="168" t="s">
        <v>281</v>
      </c>
      <c r="H204" s="169">
        <v>6.8330000000000002</v>
      </c>
      <c r="I204" s="170"/>
      <c r="J204" s="171">
        <f>ROUND(I204*H204,2)</f>
        <v>0</v>
      </c>
      <c r="K204" s="167" t="s">
        <v>201</v>
      </c>
      <c r="L204" s="38"/>
      <c r="M204" s="172" t="s">
        <v>1</v>
      </c>
      <c r="N204" s="173" t="s">
        <v>41</v>
      </c>
      <c r="O204" s="76"/>
      <c r="P204" s="174">
        <f>O204*H204</f>
        <v>0</v>
      </c>
      <c r="Q204" s="174">
        <v>0</v>
      </c>
      <c r="R204" s="174">
        <f>Q204*H204</f>
        <v>0</v>
      </c>
      <c r="S204" s="174">
        <v>0</v>
      </c>
      <c r="T204" s="175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76" t="s">
        <v>136</v>
      </c>
      <c r="AT204" s="176" t="s">
        <v>131</v>
      </c>
      <c r="AU204" s="176" t="s">
        <v>137</v>
      </c>
      <c r="AY204" s="18" t="s">
        <v>128</v>
      </c>
      <c r="BE204" s="177">
        <f>IF(N204="základní",J204,0)</f>
        <v>0</v>
      </c>
      <c r="BF204" s="177">
        <f>IF(N204="snížená",J204,0)</f>
        <v>0</v>
      </c>
      <c r="BG204" s="177">
        <f>IF(N204="zákl. přenesená",J204,0)</f>
        <v>0</v>
      </c>
      <c r="BH204" s="177">
        <f>IF(N204="sníž. přenesená",J204,0)</f>
        <v>0</v>
      </c>
      <c r="BI204" s="177">
        <f>IF(N204="nulová",J204,0)</f>
        <v>0</v>
      </c>
      <c r="BJ204" s="18" t="s">
        <v>137</v>
      </c>
      <c r="BK204" s="177">
        <f>ROUND(I204*H204,2)</f>
        <v>0</v>
      </c>
      <c r="BL204" s="18" t="s">
        <v>136</v>
      </c>
      <c r="BM204" s="176" t="s">
        <v>295</v>
      </c>
    </row>
    <row r="205" s="12" customFormat="1" ht="22.8" customHeight="1">
      <c r="A205" s="12"/>
      <c r="B205" s="151"/>
      <c r="C205" s="12"/>
      <c r="D205" s="152" t="s">
        <v>74</v>
      </c>
      <c r="E205" s="162" t="s">
        <v>296</v>
      </c>
      <c r="F205" s="162" t="s">
        <v>297</v>
      </c>
      <c r="G205" s="12"/>
      <c r="H205" s="12"/>
      <c r="I205" s="154"/>
      <c r="J205" s="163">
        <f>BK205</f>
        <v>0</v>
      </c>
      <c r="K205" s="12"/>
      <c r="L205" s="151"/>
      <c r="M205" s="156"/>
      <c r="N205" s="157"/>
      <c r="O205" s="157"/>
      <c r="P205" s="158">
        <f>P206</f>
        <v>0</v>
      </c>
      <c r="Q205" s="157"/>
      <c r="R205" s="158">
        <f>R206</f>
        <v>0</v>
      </c>
      <c r="S205" s="157"/>
      <c r="T205" s="159">
        <f>T206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52" t="s">
        <v>80</v>
      </c>
      <c r="AT205" s="160" t="s">
        <v>74</v>
      </c>
      <c r="AU205" s="160" t="s">
        <v>80</v>
      </c>
      <c r="AY205" s="152" t="s">
        <v>128</v>
      </c>
      <c r="BK205" s="161">
        <f>BK206</f>
        <v>0</v>
      </c>
    </row>
    <row r="206" s="2" customFormat="1" ht="21.75" customHeight="1">
      <c r="A206" s="37"/>
      <c r="B206" s="164"/>
      <c r="C206" s="165" t="s">
        <v>298</v>
      </c>
      <c r="D206" s="165" t="s">
        <v>131</v>
      </c>
      <c r="E206" s="166" t="s">
        <v>299</v>
      </c>
      <c r="F206" s="167" t="s">
        <v>300</v>
      </c>
      <c r="G206" s="168" t="s">
        <v>281</v>
      </c>
      <c r="H206" s="169">
        <v>3.0070000000000001</v>
      </c>
      <c r="I206" s="170"/>
      <c r="J206" s="171">
        <f>ROUND(I206*H206,2)</f>
        <v>0</v>
      </c>
      <c r="K206" s="167" t="s">
        <v>135</v>
      </c>
      <c r="L206" s="38"/>
      <c r="M206" s="172" t="s">
        <v>1</v>
      </c>
      <c r="N206" s="173" t="s">
        <v>41</v>
      </c>
      <c r="O206" s="76"/>
      <c r="P206" s="174">
        <f>O206*H206</f>
        <v>0</v>
      </c>
      <c r="Q206" s="174">
        <v>0</v>
      </c>
      <c r="R206" s="174">
        <f>Q206*H206</f>
        <v>0</v>
      </c>
      <c r="S206" s="174">
        <v>0</v>
      </c>
      <c r="T206" s="175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76" t="s">
        <v>136</v>
      </c>
      <c r="AT206" s="176" t="s">
        <v>131</v>
      </c>
      <c r="AU206" s="176" t="s">
        <v>137</v>
      </c>
      <c r="AY206" s="18" t="s">
        <v>128</v>
      </c>
      <c r="BE206" s="177">
        <f>IF(N206="základní",J206,0)</f>
        <v>0</v>
      </c>
      <c r="BF206" s="177">
        <f>IF(N206="snížená",J206,0)</f>
        <v>0</v>
      </c>
      <c r="BG206" s="177">
        <f>IF(N206="zákl. přenesená",J206,0)</f>
        <v>0</v>
      </c>
      <c r="BH206" s="177">
        <f>IF(N206="sníž. přenesená",J206,0)</f>
        <v>0</v>
      </c>
      <c r="BI206" s="177">
        <f>IF(N206="nulová",J206,0)</f>
        <v>0</v>
      </c>
      <c r="BJ206" s="18" t="s">
        <v>137</v>
      </c>
      <c r="BK206" s="177">
        <f>ROUND(I206*H206,2)</f>
        <v>0</v>
      </c>
      <c r="BL206" s="18" t="s">
        <v>136</v>
      </c>
      <c r="BM206" s="176" t="s">
        <v>301</v>
      </c>
    </row>
    <row r="207" s="12" customFormat="1" ht="25.92" customHeight="1">
      <c r="A207" s="12"/>
      <c r="B207" s="151"/>
      <c r="C207" s="12"/>
      <c r="D207" s="152" t="s">
        <v>74</v>
      </c>
      <c r="E207" s="153" t="s">
        <v>302</v>
      </c>
      <c r="F207" s="153" t="s">
        <v>303</v>
      </c>
      <c r="G207" s="12"/>
      <c r="H207" s="12"/>
      <c r="I207" s="154"/>
      <c r="J207" s="155">
        <f>BK207</f>
        <v>0</v>
      </c>
      <c r="K207" s="12"/>
      <c r="L207" s="151"/>
      <c r="M207" s="156"/>
      <c r="N207" s="157"/>
      <c r="O207" s="157"/>
      <c r="P207" s="158">
        <f>P208+P215+P228+P246+P249+P257+P273+P278+P289+P308+P325+P340+P346</f>
        <v>0</v>
      </c>
      <c r="Q207" s="157"/>
      <c r="R207" s="158">
        <f>R208+R215+R228+R246+R249+R257+R273+R278+R289+R308+R325+R340+R346</f>
        <v>1.8163587600000002</v>
      </c>
      <c r="S207" s="157"/>
      <c r="T207" s="159">
        <f>T208+T215+T228+T246+T249+T257+T273+T278+T289+T308+T325+T340+T346</f>
        <v>0.36225283999999996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52" t="s">
        <v>137</v>
      </c>
      <c r="AT207" s="160" t="s">
        <v>74</v>
      </c>
      <c r="AU207" s="160" t="s">
        <v>75</v>
      </c>
      <c r="AY207" s="152" t="s">
        <v>128</v>
      </c>
      <c r="BK207" s="161">
        <f>BK208+BK215+BK228+BK246+BK249+BK257+BK273+BK278+BK289+BK308+BK325+BK340+BK346</f>
        <v>0</v>
      </c>
    </row>
    <row r="208" s="12" customFormat="1" ht="22.8" customHeight="1">
      <c r="A208" s="12"/>
      <c r="B208" s="151"/>
      <c r="C208" s="12"/>
      <c r="D208" s="152" t="s">
        <v>74</v>
      </c>
      <c r="E208" s="162" t="s">
        <v>304</v>
      </c>
      <c r="F208" s="162" t="s">
        <v>305</v>
      </c>
      <c r="G208" s="12"/>
      <c r="H208" s="12"/>
      <c r="I208" s="154"/>
      <c r="J208" s="163">
        <f>BK208</f>
        <v>0</v>
      </c>
      <c r="K208" s="12"/>
      <c r="L208" s="151"/>
      <c r="M208" s="156"/>
      <c r="N208" s="157"/>
      <c r="O208" s="157"/>
      <c r="P208" s="158">
        <f>SUM(P209:P214)</f>
        <v>0</v>
      </c>
      <c r="Q208" s="157"/>
      <c r="R208" s="158">
        <f>SUM(R209:R214)</f>
        <v>0</v>
      </c>
      <c r="S208" s="157"/>
      <c r="T208" s="159">
        <f>SUM(T209:T214)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52" t="s">
        <v>137</v>
      </c>
      <c r="AT208" s="160" t="s">
        <v>74</v>
      </c>
      <c r="AU208" s="160" t="s">
        <v>80</v>
      </c>
      <c r="AY208" s="152" t="s">
        <v>128</v>
      </c>
      <c r="BK208" s="161">
        <f>SUM(BK209:BK214)</f>
        <v>0</v>
      </c>
    </row>
    <row r="209" s="2" customFormat="1" ht="16.5" customHeight="1">
      <c r="A209" s="37"/>
      <c r="B209" s="164"/>
      <c r="C209" s="165" t="s">
        <v>306</v>
      </c>
      <c r="D209" s="165" t="s">
        <v>131</v>
      </c>
      <c r="E209" s="166" t="s">
        <v>307</v>
      </c>
      <c r="F209" s="167" t="s">
        <v>308</v>
      </c>
      <c r="G209" s="168" t="s">
        <v>233</v>
      </c>
      <c r="H209" s="169">
        <v>40</v>
      </c>
      <c r="I209" s="170"/>
      <c r="J209" s="171">
        <f>ROUND(I209*H209,2)</f>
        <v>0</v>
      </c>
      <c r="K209" s="167" t="s">
        <v>1</v>
      </c>
      <c r="L209" s="38"/>
      <c r="M209" s="172" t="s">
        <v>1</v>
      </c>
      <c r="N209" s="173" t="s">
        <v>41</v>
      </c>
      <c r="O209" s="76"/>
      <c r="P209" s="174">
        <f>O209*H209</f>
        <v>0</v>
      </c>
      <c r="Q209" s="174">
        <v>0</v>
      </c>
      <c r="R209" s="174">
        <f>Q209*H209</f>
        <v>0</v>
      </c>
      <c r="S209" s="174">
        <v>0</v>
      </c>
      <c r="T209" s="175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76" t="s">
        <v>215</v>
      </c>
      <c r="AT209" s="176" t="s">
        <v>131</v>
      </c>
      <c r="AU209" s="176" t="s">
        <v>137</v>
      </c>
      <c r="AY209" s="18" t="s">
        <v>128</v>
      </c>
      <c r="BE209" s="177">
        <f>IF(N209="základní",J209,0)</f>
        <v>0</v>
      </c>
      <c r="BF209" s="177">
        <f>IF(N209="snížená",J209,0)</f>
        <v>0</v>
      </c>
      <c r="BG209" s="177">
        <f>IF(N209="zákl. přenesená",J209,0)</f>
        <v>0</v>
      </c>
      <c r="BH209" s="177">
        <f>IF(N209="sníž. přenesená",J209,0)</f>
        <v>0</v>
      </c>
      <c r="BI209" s="177">
        <f>IF(N209="nulová",J209,0)</f>
        <v>0</v>
      </c>
      <c r="BJ209" s="18" t="s">
        <v>137</v>
      </c>
      <c r="BK209" s="177">
        <f>ROUND(I209*H209,2)</f>
        <v>0</v>
      </c>
      <c r="BL209" s="18" t="s">
        <v>215</v>
      </c>
      <c r="BM209" s="176" t="s">
        <v>309</v>
      </c>
    </row>
    <row r="210" s="2" customFormat="1" ht="16.5" customHeight="1">
      <c r="A210" s="37"/>
      <c r="B210" s="164"/>
      <c r="C210" s="165" t="s">
        <v>310</v>
      </c>
      <c r="D210" s="165" t="s">
        <v>131</v>
      </c>
      <c r="E210" s="166" t="s">
        <v>311</v>
      </c>
      <c r="F210" s="167" t="s">
        <v>312</v>
      </c>
      <c r="G210" s="168" t="s">
        <v>233</v>
      </c>
      <c r="H210" s="169">
        <v>7</v>
      </c>
      <c r="I210" s="170"/>
      <c r="J210" s="171">
        <f>ROUND(I210*H210,2)</f>
        <v>0</v>
      </c>
      <c r="K210" s="167" t="s">
        <v>1</v>
      </c>
      <c r="L210" s="38"/>
      <c r="M210" s="172" t="s">
        <v>1</v>
      </c>
      <c r="N210" s="173" t="s">
        <v>41</v>
      </c>
      <c r="O210" s="76"/>
      <c r="P210" s="174">
        <f>O210*H210</f>
        <v>0</v>
      </c>
      <c r="Q210" s="174">
        <v>0</v>
      </c>
      <c r="R210" s="174">
        <f>Q210*H210</f>
        <v>0</v>
      </c>
      <c r="S210" s="174">
        <v>0</v>
      </c>
      <c r="T210" s="175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76" t="s">
        <v>215</v>
      </c>
      <c r="AT210" s="176" t="s">
        <v>131</v>
      </c>
      <c r="AU210" s="176" t="s">
        <v>137</v>
      </c>
      <c r="AY210" s="18" t="s">
        <v>128</v>
      </c>
      <c r="BE210" s="177">
        <f>IF(N210="základní",J210,0)</f>
        <v>0</v>
      </c>
      <c r="BF210" s="177">
        <f>IF(N210="snížená",J210,0)</f>
        <v>0</v>
      </c>
      <c r="BG210" s="177">
        <f>IF(N210="zákl. přenesená",J210,0)</f>
        <v>0</v>
      </c>
      <c r="BH210" s="177">
        <f>IF(N210="sníž. přenesená",J210,0)</f>
        <v>0</v>
      </c>
      <c r="BI210" s="177">
        <f>IF(N210="nulová",J210,0)</f>
        <v>0</v>
      </c>
      <c r="BJ210" s="18" t="s">
        <v>137</v>
      </c>
      <c r="BK210" s="177">
        <f>ROUND(I210*H210,2)</f>
        <v>0</v>
      </c>
      <c r="BL210" s="18" t="s">
        <v>215</v>
      </c>
      <c r="BM210" s="176" t="s">
        <v>313</v>
      </c>
    </row>
    <row r="211" s="2" customFormat="1" ht="16.5" customHeight="1">
      <c r="A211" s="37"/>
      <c r="B211" s="164"/>
      <c r="C211" s="165" t="s">
        <v>314</v>
      </c>
      <c r="D211" s="165" t="s">
        <v>131</v>
      </c>
      <c r="E211" s="166" t="s">
        <v>315</v>
      </c>
      <c r="F211" s="167" t="s">
        <v>316</v>
      </c>
      <c r="G211" s="168" t="s">
        <v>317</v>
      </c>
      <c r="H211" s="169">
        <v>4</v>
      </c>
      <c r="I211" s="170"/>
      <c r="J211" s="171">
        <f>ROUND(I211*H211,2)</f>
        <v>0</v>
      </c>
      <c r="K211" s="167" t="s">
        <v>1</v>
      </c>
      <c r="L211" s="38"/>
      <c r="M211" s="172" t="s">
        <v>1</v>
      </c>
      <c r="N211" s="173" t="s">
        <v>41</v>
      </c>
      <c r="O211" s="76"/>
      <c r="P211" s="174">
        <f>O211*H211</f>
        <v>0</v>
      </c>
      <c r="Q211" s="174">
        <v>0</v>
      </c>
      <c r="R211" s="174">
        <f>Q211*H211</f>
        <v>0</v>
      </c>
      <c r="S211" s="174">
        <v>0</v>
      </c>
      <c r="T211" s="175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76" t="s">
        <v>215</v>
      </c>
      <c r="AT211" s="176" t="s">
        <v>131</v>
      </c>
      <c r="AU211" s="176" t="s">
        <v>137</v>
      </c>
      <c r="AY211" s="18" t="s">
        <v>128</v>
      </c>
      <c r="BE211" s="177">
        <f>IF(N211="základní",J211,0)</f>
        <v>0</v>
      </c>
      <c r="BF211" s="177">
        <f>IF(N211="snížená",J211,0)</f>
        <v>0</v>
      </c>
      <c r="BG211" s="177">
        <f>IF(N211="zákl. přenesená",J211,0)</f>
        <v>0</v>
      </c>
      <c r="BH211" s="177">
        <f>IF(N211="sníž. přenesená",J211,0)</f>
        <v>0</v>
      </c>
      <c r="BI211" s="177">
        <f>IF(N211="nulová",J211,0)</f>
        <v>0</v>
      </c>
      <c r="BJ211" s="18" t="s">
        <v>137</v>
      </c>
      <c r="BK211" s="177">
        <f>ROUND(I211*H211,2)</f>
        <v>0</v>
      </c>
      <c r="BL211" s="18" t="s">
        <v>215</v>
      </c>
      <c r="BM211" s="176" t="s">
        <v>318</v>
      </c>
    </row>
    <row r="212" s="2" customFormat="1" ht="16.5" customHeight="1">
      <c r="A212" s="37"/>
      <c r="B212" s="164"/>
      <c r="C212" s="165" t="s">
        <v>319</v>
      </c>
      <c r="D212" s="165" t="s">
        <v>131</v>
      </c>
      <c r="E212" s="166" t="s">
        <v>320</v>
      </c>
      <c r="F212" s="167" t="s">
        <v>321</v>
      </c>
      <c r="G212" s="168" t="s">
        <v>223</v>
      </c>
      <c r="H212" s="169">
        <v>1</v>
      </c>
      <c r="I212" s="170"/>
      <c r="J212" s="171">
        <f>ROUND(I212*H212,2)</f>
        <v>0</v>
      </c>
      <c r="K212" s="167" t="s">
        <v>1</v>
      </c>
      <c r="L212" s="38"/>
      <c r="M212" s="172" t="s">
        <v>1</v>
      </c>
      <c r="N212" s="173" t="s">
        <v>41</v>
      </c>
      <c r="O212" s="76"/>
      <c r="P212" s="174">
        <f>O212*H212</f>
        <v>0</v>
      </c>
      <c r="Q212" s="174">
        <v>0</v>
      </c>
      <c r="R212" s="174">
        <f>Q212*H212</f>
        <v>0</v>
      </c>
      <c r="S212" s="174">
        <v>0</v>
      </c>
      <c r="T212" s="175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76" t="s">
        <v>215</v>
      </c>
      <c r="AT212" s="176" t="s">
        <v>131</v>
      </c>
      <c r="AU212" s="176" t="s">
        <v>137</v>
      </c>
      <c r="AY212" s="18" t="s">
        <v>128</v>
      </c>
      <c r="BE212" s="177">
        <f>IF(N212="základní",J212,0)</f>
        <v>0</v>
      </c>
      <c r="BF212" s="177">
        <f>IF(N212="snížená",J212,0)</f>
        <v>0</v>
      </c>
      <c r="BG212" s="177">
        <f>IF(N212="zákl. přenesená",J212,0)</f>
        <v>0</v>
      </c>
      <c r="BH212" s="177">
        <f>IF(N212="sníž. přenesená",J212,0)</f>
        <v>0</v>
      </c>
      <c r="BI212" s="177">
        <f>IF(N212="nulová",J212,0)</f>
        <v>0</v>
      </c>
      <c r="BJ212" s="18" t="s">
        <v>137</v>
      </c>
      <c r="BK212" s="177">
        <f>ROUND(I212*H212,2)</f>
        <v>0</v>
      </c>
      <c r="BL212" s="18" t="s">
        <v>215</v>
      </c>
      <c r="BM212" s="176" t="s">
        <v>322</v>
      </c>
    </row>
    <row r="213" s="2" customFormat="1" ht="24.15" customHeight="1">
      <c r="A213" s="37"/>
      <c r="B213" s="164"/>
      <c r="C213" s="165" t="s">
        <v>323</v>
      </c>
      <c r="D213" s="165" t="s">
        <v>131</v>
      </c>
      <c r="E213" s="166" t="s">
        <v>324</v>
      </c>
      <c r="F213" s="167" t="s">
        <v>325</v>
      </c>
      <c r="G213" s="168" t="s">
        <v>326</v>
      </c>
      <c r="H213" s="203"/>
      <c r="I213" s="170"/>
      <c r="J213" s="171">
        <f>ROUND(I213*H213,2)</f>
        <v>0</v>
      </c>
      <c r="K213" s="167" t="s">
        <v>135</v>
      </c>
      <c r="L213" s="38"/>
      <c r="M213" s="172" t="s">
        <v>1</v>
      </c>
      <c r="N213" s="173" t="s">
        <v>41</v>
      </c>
      <c r="O213" s="76"/>
      <c r="P213" s="174">
        <f>O213*H213</f>
        <v>0</v>
      </c>
      <c r="Q213" s="174">
        <v>0</v>
      </c>
      <c r="R213" s="174">
        <f>Q213*H213</f>
        <v>0</v>
      </c>
      <c r="S213" s="174">
        <v>0</v>
      </c>
      <c r="T213" s="175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76" t="s">
        <v>215</v>
      </c>
      <c r="AT213" s="176" t="s">
        <v>131</v>
      </c>
      <c r="AU213" s="176" t="s">
        <v>137</v>
      </c>
      <c r="AY213" s="18" t="s">
        <v>128</v>
      </c>
      <c r="BE213" s="177">
        <f>IF(N213="základní",J213,0)</f>
        <v>0</v>
      </c>
      <c r="BF213" s="177">
        <f>IF(N213="snížená",J213,0)</f>
        <v>0</v>
      </c>
      <c r="BG213" s="177">
        <f>IF(N213="zákl. přenesená",J213,0)</f>
        <v>0</v>
      </c>
      <c r="BH213" s="177">
        <f>IF(N213="sníž. přenesená",J213,0)</f>
        <v>0</v>
      </c>
      <c r="BI213" s="177">
        <f>IF(N213="nulová",J213,0)</f>
        <v>0</v>
      </c>
      <c r="BJ213" s="18" t="s">
        <v>137</v>
      </c>
      <c r="BK213" s="177">
        <f>ROUND(I213*H213,2)</f>
        <v>0</v>
      </c>
      <c r="BL213" s="18" t="s">
        <v>215</v>
      </c>
      <c r="BM213" s="176" t="s">
        <v>327</v>
      </c>
    </row>
    <row r="214" s="2" customFormat="1" ht="33" customHeight="1">
      <c r="A214" s="37"/>
      <c r="B214" s="164"/>
      <c r="C214" s="165" t="s">
        <v>328</v>
      </c>
      <c r="D214" s="165" t="s">
        <v>131</v>
      </c>
      <c r="E214" s="166" t="s">
        <v>329</v>
      </c>
      <c r="F214" s="167" t="s">
        <v>330</v>
      </c>
      <c r="G214" s="168" t="s">
        <v>326</v>
      </c>
      <c r="H214" s="203"/>
      <c r="I214" s="170"/>
      <c r="J214" s="171">
        <f>ROUND(I214*H214,2)</f>
        <v>0</v>
      </c>
      <c r="K214" s="167" t="s">
        <v>135</v>
      </c>
      <c r="L214" s="38"/>
      <c r="M214" s="172" t="s">
        <v>1</v>
      </c>
      <c r="N214" s="173" t="s">
        <v>41</v>
      </c>
      <c r="O214" s="76"/>
      <c r="P214" s="174">
        <f>O214*H214</f>
        <v>0</v>
      </c>
      <c r="Q214" s="174">
        <v>0</v>
      </c>
      <c r="R214" s="174">
        <f>Q214*H214</f>
        <v>0</v>
      </c>
      <c r="S214" s="174">
        <v>0</v>
      </c>
      <c r="T214" s="175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76" t="s">
        <v>215</v>
      </c>
      <c r="AT214" s="176" t="s">
        <v>131</v>
      </c>
      <c r="AU214" s="176" t="s">
        <v>137</v>
      </c>
      <c r="AY214" s="18" t="s">
        <v>128</v>
      </c>
      <c r="BE214" s="177">
        <f>IF(N214="základní",J214,0)</f>
        <v>0</v>
      </c>
      <c r="BF214" s="177">
        <f>IF(N214="snížená",J214,0)</f>
        <v>0</v>
      </c>
      <c r="BG214" s="177">
        <f>IF(N214="zákl. přenesená",J214,0)</f>
        <v>0</v>
      </c>
      <c r="BH214" s="177">
        <f>IF(N214="sníž. přenesená",J214,0)</f>
        <v>0</v>
      </c>
      <c r="BI214" s="177">
        <f>IF(N214="nulová",J214,0)</f>
        <v>0</v>
      </c>
      <c r="BJ214" s="18" t="s">
        <v>137</v>
      </c>
      <c r="BK214" s="177">
        <f>ROUND(I214*H214,2)</f>
        <v>0</v>
      </c>
      <c r="BL214" s="18" t="s">
        <v>215</v>
      </c>
      <c r="BM214" s="176" t="s">
        <v>331</v>
      </c>
    </row>
    <row r="215" s="12" customFormat="1" ht="22.8" customHeight="1">
      <c r="A215" s="12"/>
      <c r="B215" s="151"/>
      <c r="C215" s="12"/>
      <c r="D215" s="152" t="s">
        <v>74</v>
      </c>
      <c r="E215" s="162" t="s">
        <v>332</v>
      </c>
      <c r="F215" s="162" t="s">
        <v>333</v>
      </c>
      <c r="G215" s="12"/>
      <c r="H215" s="12"/>
      <c r="I215" s="154"/>
      <c r="J215" s="163">
        <f>BK215</f>
        <v>0</v>
      </c>
      <c r="K215" s="12"/>
      <c r="L215" s="151"/>
      <c r="M215" s="156"/>
      <c r="N215" s="157"/>
      <c r="O215" s="157"/>
      <c r="P215" s="158">
        <f>SUM(P216:P227)</f>
        <v>0</v>
      </c>
      <c r="Q215" s="157"/>
      <c r="R215" s="158">
        <f>SUM(R216:R227)</f>
        <v>0.11628999999999999</v>
      </c>
      <c r="S215" s="157"/>
      <c r="T215" s="159">
        <f>SUM(T216:T227)</f>
        <v>0.10011000000000001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52" t="s">
        <v>137</v>
      </c>
      <c r="AT215" s="160" t="s">
        <v>74</v>
      </c>
      <c r="AU215" s="160" t="s">
        <v>80</v>
      </c>
      <c r="AY215" s="152" t="s">
        <v>128</v>
      </c>
      <c r="BK215" s="161">
        <f>SUM(BK216:BK227)</f>
        <v>0</v>
      </c>
    </row>
    <row r="216" s="2" customFormat="1" ht="16.5" customHeight="1">
      <c r="A216" s="37"/>
      <c r="B216" s="164"/>
      <c r="C216" s="165" t="s">
        <v>334</v>
      </c>
      <c r="D216" s="165" t="s">
        <v>131</v>
      </c>
      <c r="E216" s="166" t="s">
        <v>335</v>
      </c>
      <c r="F216" s="167" t="s">
        <v>336</v>
      </c>
      <c r="G216" s="168" t="s">
        <v>233</v>
      </c>
      <c r="H216" s="169">
        <v>47</v>
      </c>
      <c r="I216" s="170"/>
      <c r="J216" s="171">
        <f>ROUND(I216*H216,2)</f>
        <v>0</v>
      </c>
      <c r="K216" s="167" t="s">
        <v>1</v>
      </c>
      <c r="L216" s="38"/>
      <c r="M216" s="172" t="s">
        <v>1</v>
      </c>
      <c r="N216" s="173" t="s">
        <v>41</v>
      </c>
      <c r="O216" s="76"/>
      <c r="P216" s="174">
        <f>O216*H216</f>
        <v>0</v>
      </c>
      <c r="Q216" s="174">
        <v>0</v>
      </c>
      <c r="R216" s="174">
        <f>Q216*H216</f>
        <v>0</v>
      </c>
      <c r="S216" s="174">
        <v>0.0021299999999999999</v>
      </c>
      <c r="T216" s="175">
        <f>S216*H216</f>
        <v>0.10011000000000001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76" t="s">
        <v>215</v>
      </c>
      <c r="AT216" s="176" t="s">
        <v>131</v>
      </c>
      <c r="AU216" s="176" t="s">
        <v>137</v>
      </c>
      <c r="AY216" s="18" t="s">
        <v>128</v>
      </c>
      <c r="BE216" s="177">
        <f>IF(N216="základní",J216,0)</f>
        <v>0</v>
      </c>
      <c r="BF216" s="177">
        <f>IF(N216="snížená",J216,0)</f>
        <v>0</v>
      </c>
      <c r="BG216" s="177">
        <f>IF(N216="zákl. přenesená",J216,0)</f>
        <v>0</v>
      </c>
      <c r="BH216" s="177">
        <f>IF(N216="sníž. přenesená",J216,0)</f>
        <v>0</v>
      </c>
      <c r="BI216" s="177">
        <f>IF(N216="nulová",J216,0)</f>
        <v>0</v>
      </c>
      <c r="BJ216" s="18" t="s">
        <v>137</v>
      </c>
      <c r="BK216" s="177">
        <f>ROUND(I216*H216,2)</f>
        <v>0</v>
      </c>
      <c r="BL216" s="18" t="s">
        <v>215</v>
      </c>
      <c r="BM216" s="176" t="s">
        <v>337</v>
      </c>
    </row>
    <row r="217" s="2" customFormat="1" ht="24.15" customHeight="1">
      <c r="A217" s="37"/>
      <c r="B217" s="164"/>
      <c r="C217" s="165" t="s">
        <v>338</v>
      </c>
      <c r="D217" s="165" t="s">
        <v>131</v>
      </c>
      <c r="E217" s="166" t="s">
        <v>339</v>
      </c>
      <c r="F217" s="167" t="s">
        <v>340</v>
      </c>
      <c r="G217" s="168" t="s">
        <v>233</v>
      </c>
      <c r="H217" s="169">
        <v>40</v>
      </c>
      <c r="I217" s="170"/>
      <c r="J217" s="171">
        <f>ROUND(I217*H217,2)</f>
        <v>0</v>
      </c>
      <c r="K217" s="167" t="s">
        <v>135</v>
      </c>
      <c r="L217" s="38"/>
      <c r="M217" s="172" t="s">
        <v>1</v>
      </c>
      <c r="N217" s="173" t="s">
        <v>41</v>
      </c>
      <c r="O217" s="76"/>
      <c r="P217" s="174">
        <f>O217*H217</f>
        <v>0</v>
      </c>
      <c r="Q217" s="174">
        <v>0.00014999999999999999</v>
      </c>
      <c r="R217" s="174">
        <f>Q217*H217</f>
        <v>0.0059999999999999993</v>
      </c>
      <c r="S217" s="174">
        <v>0</v>
      </c>
      <c r="T217" s="175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76" t="s">
        <v>215</v>
      </c>
      <c r="AT217" s="176" t="s">
        <v>131</v>
      </c>
      <c r="AU217" s="176" t="s">
        <v>137</v>
      </c>
      <c r="AY217" s="18" t="s">
        <v>128</v>
      </c>
      <c r="BE217" s="177">
        <f>IF(N217="základní",J217,0)</f>
        <v>0</v>
      </c>
      <c r="BF217" s="177">
        <f>IF(N217="snížená",J217,0)</f>
        <v>0</v>
      </c>
      <c r="BG217" s="177">
        <f>IF(N217="zákl. přenesená",J217,0)</f>
        <v>0</v>
      </c>
      <c r="BH217" s="177">
        <f>IF(N217="sníž. přenesená",J217,0)</f>
        <v>0</v>
      </c>
      <c r="BI217" s="177">
        <f>IF(N217="nulová",J217,0)</f>
        <v>0</v>
      </c>
      <c r="BJ217" s="18" t="s">
        <v>137</v>
      </c>
      <c r="BK217" s="177">
        <f>ROUND(I217*H217,2)</f>
        <v>0</v>
      </c>
      <c r="BL217" s="18" t="s">
        <v>215</v>
      </c>
      <c r="BM217" s="176" t="s">
        <v>341</v>
      </c>
    </row>
    <row r="218" s="2" customFormat="1" ht="24.15" customHeight="1">
      <c r="A218" s="37"/>
      <c r="B218" s="164"/>
      <c r="C218" s="165" t="s">
        <v>342</v>
      </c>
      <c r="D218" s="165" t="s">
        <v>131</v>
      </c>
      <c r="E218" s="166" t="s">
        <v>343</v>
      </c>
      <c r="F218" s="167" t="s">
        <v>344</v>
      </c>
      <c r="G218" s="168" t="s">
        <v>233</v>
      </c>
      <c r="H218" s="169">
        <v>7</v>
      </c>
      <c r="I218" s="170"/>
      <c r="J218" s="171">
        <f>ROUND(I218*H218,2)</f>
        <v>0</v>
      </c>
      <c r="K218" s="167" t="s">
        <v>1</v>
      </c>
      <c r="L218" s="38"/>
      <c r="M218" s="172" t="s">
        <v>1</v>
      </c>
      <c r="N218" s="173" t="s">
        <v>41</v>
      </c>
      <c r="O218" s="76"/>
      <c r="P218" s="174">
        <f>O218*H218</f>
        <v>0</v>
      </c>
      <c r="Q218" s="174">
        <v>0.00014999999999999999</v>
      </c>
      <c r="R218" s="174">
        <f>Q218*H218</f>
        <v>0.0010499999999999999</v>
      </c>
      <c r="S218" s="174">
        <v>0</v>
      </c>
      <c r="T218" s="175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76" t="s">
        <v>215</v>
      </c>
      <c r="AT218" s="176" t="s">
        <v>131</v>
      </c>
      <c r="AU218" s="176" t="s">
        <v>137</v>
      </c>
      <c r="AY218" s="18" t="s">
        <v>128</v>
      </c>
      <c r="BE218" s="177">
        <f>IF(N218="základní",J218,0)</f>
        <v>0</v>
      </c>
      <c r="BF218" s="177">
        <f>IF(N218="snížená",J218,0)</f>
        <v>0</v>
      </c>
      <c r="BG218" s="177">
        <f>IF(N218="zákl. přenesená",J218,0)</f>
        <v>0</v>
      </c>
      <c r="BH218" s="177">
        <f>IF(N218="sníž. přenesená",J218,0)</f>
        <v>0</v>
      </c>
      <c r="BI218" s="177">
        <f>IF(N218="nulová",J218,0)</f>
        <v>0</v>
      </c>
      <c r="BJ218" s="18" t="s">
        <v>137</v>
      </c>
      <c r="BK218" s="177">
        <f>ROUND(I218*H218,2)</f>
        <v>0</v>
      </c>
      <c r="BL218" s="18" t="s">
        <v>215</v>
      </c>
      <c r="BM218" s="176" t="s">
        <v>345</v>
      </c>
    </row>
    <row r="219" s="2" customFormat="1" ht="16.5" customHeight="1">
      <c r="A219" s="37"/>
      <c r="B219" s="164"/>
      <c r="C219" s="165" t="s">
        <v>346</v>
      </c>
      <c r="D219" s="165" t="s">
        <v>131</v>
      </c>
      <c r="E219" s="166" t="s">
        <v>347</v>
      </c>
      <c r="F219" s="167" t="s">
        <v>348</v>
      </c>
      <c r="G219" s="168" t="s">
        <v>233</v>
      </c>
      <c r="H219" s="169">
        <v>47</v>
      </c>
      <c r="I219" s="170"/>
      <c r="J219" s="171">
        <f>ROUND(I219*H219,2)</f>
        <v>0</v>
      </c>
      <c r="K219" s="167" t="s">
        <v>135</v>
      </c>
      <c r="L219" s="38"/>
      <c r="M219" s="172" t="s">
        <v>1</v>
      </c>
      <c r="N219" s="173" t="s">
        <v>41</v>
      </c>
      <c r="O219" s="76"/>
      <c r="P219" s="174">
        <f>O219*H219</f>
        <v>0</v>
      </c>
      <c r="Q219" s="174">
        <v>0.00032000000000000003</v>
      </c>
      <c r="R219" s="174">
        <f>Q219*H219</f>
        <v>0.015040000000000001</v>
      </c>
      <c r="S219" s="174">
        <v>0</v>
      </c>
      <c r="T219" s="175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76" t="s">
        <v>215</v>
      </c>
      <c r="AT219" s="176" t="s">
        <v>131</v>
      </c>
      <c r="AU219" s="176" t="s">
        <v>137</v>
      </c>
      <c r="AY219" s="18" t="s">
        <v>128</v>
      </c>
      <c r="BE219" s="177">
        <f>IF(N219="základní",J219,0)</f>
        <v>0</v>
      </c>
      <c r="BF219" s="177">
        <f>IF(N219="snížená",J219,0)</f>
        <v>0</v>
      </c>
      <c r="BG219" s="177">
        <f>IF(N219="zákl. přenesená",J219,0)</f>
        <v>0</v>
      </c>
      <c r="BH219" s="177">
        <f>IF(N219="sníž. přenesená",J219,0)</f>
        <v>0</v>
      </c>
      <c r="BI219" s="177">
        <f>IF(N219="nulová",J219,0)</f>
        <v>0</v>
      </c>
      <c r="BJ219" s="18" t="s">
        <v>137</v>
      </c>
      <c r="BK219" s="177">
        <f>ROUND(I219*H219,2)</f>
        <v>0</v>
      </c>
      <c r="BL219" s="18" t="s">
        <v>215</v>
      </c>
      <c r="BM219" s="176" t="s">
        <v>349</v>
      </c>
    </row>
    <row r="220" s="2" customFormat="1" ht="16.5" customHeight="1">
      <c r="A220" s="37"/>
      <c r="B220" s="164"/>
      <c r="C220" s="165" t="s">
        <v>350</v>
      </c>
      <c r="D220" s="165" t="s">
        <v>131</v>
      </c>
      <c r="E220" s="166" t="s">
        <v>351</v>
      </c>
      <c r="F220" s="167" t="s">
        <v>352</v>
      </c>
      <c r="G220" s="168" t="s">
        <v>223</v>
      </c>
      <c r="H220" s="169">
        <v>1</v>
      </c>
      <c r="I220" s="170"/>
      <c r="J220" s="171">
        <f>ROUND(I220*H220,2)</f>
        <v>0</v>
      </c>
      <c r="K220" s="167" t="s">
        <v>1</v>
      </c>
      <c r="L220" s="38"/>
      <c r="M220" s="172" t="s">
        <v>1</v>
      </c>
      <c r="N220" s="173" t="s">
        <v>41</v>
      </c>
      <c r="O220" s="76"/>
      <c r="P220" s="174">
        <f>O220*H220</f>
        <v>0</v>
      </c>
      <c r="Q220" s="174">
        <v>0.00157</v>
      </c>
      <c r="R220" s="174">
        <f>Q220*H220</f>
        <v>0.00157</v>
      </c>
      <c r="S220" s="174">
        <v>0</v>
      </c>
      <c r="T220" s="175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76" t="s">
        <v>215</v>
      </c>
      <c r="AT220" s="176" t="s">
        <v>131</v>
      </c>
      <c r="AU220" s="176" t="s">
        <v>137</v>
      </c>
      <c r="AY220" s="18" t="s">
        <v>128</v>
      </c>
      <c r="BE220" s="177">
        <f>IF(N220="základní",J220,0)</f>
        <v>0</v>
      </c>
      <c r="BF220" s="177">
        <f>IF(N220="snížená",J220,0)</f>
        <v>0</v>
      </c>
      <c r="BG220" s="177">
        <f>IF(N220="zákl. přenesená",J220,0)</f>
        <v>0</v>
      </c>
      <c r="BH220" s="177">
        <f>IF(N220="sníž. přenesená",J220,0)</f>
        <v>0</v>
      </c>
      <c r="BI220" s="177">
        <f>IF(N220="nulová",J220,0)</f>
        <v>0</v>
      </c>
      <c r="BJ220" s="18" t="s">
        <v>137</v>
      </c>
      <c r="BK220" s="177">
        <f>ROUND(I220*H220,2)</f>
        <v>0</v>
      </c>
      <c r="BL220" s="18" t="s">
        <v>215</v>
      </c>
      <c r="BM220" s="176" t="s">
        <v>353</v>
      </c>
    </row>
    <row r="221" s="2" customFormat="1" ht="24.15" customHeight="1">
      <c r="A221" s="37"/>
      <c r="B221" s="164"/>
      <c r="C221" s="165" t="s">
        <v>354</v>
      </c>
      <c r="D221" s="165" t="s">
        <v>131</v>
      </c>
      <c r="E221" s="166" t="s">
        <v>355</v>
      </c>
      <c r="F221" s="167" t="s">
        <v>356</v>
      </c>
      <c r="G221" s="168" t="s">
        <v>223</v>
      </c>
      <c r="H221" s="169">
        <v>1</v>
      </c>
      <c r="I221" s="170"/>
      <c r="J221" s="171">
        <f>ROUND(I221*H221,2)</f>
        <v>0</v>
      </c>
      <c r="K221" s="167" t="s">
        <v>1</v>
      </c>
      <c r="L221" s="38"/>
      <c r="M221" s="172" t="s">
        <v>1</v>
      </c>
      <c r="N221" s="173" t="s">
        <v>41</v>
      </c>
      <c r="O221" s="76"/>
      <c r="P221" s="174">
        <f>O221*H221</f>
        <v>0</v>
      </c>
      <c r="Q221" s="174">
        <v>0.00157</v>
      </c>
      <c r="R221" s="174">
        <f>Q221*H221</f>
        <v>0.00157</v>
      </c>
      <c r="S221" s="174">
        <v>0</v>
      </c>
      <c r="T221" s="175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76" t="s">
        <v>215</v>
      </c>
      <c r="AT221" s="176" t="s">
        <v>131</v>
      </c>
      <c r="AU221" s="176" t="s">
        <v>137</v>
      </c>
      <c r="AY221" s="18" t="s">
        <v>128</v>
      </c>
      <c r="BE221" s="177">
        <f>IF(N221="základní",J221,0)</f>
        <v>0</v>
      </c>
      <c r="BF221" s="177">
        <f>IF(N221="snížená",J221,0)</f>
        <v>0</v>
      </c>
      <c r="BG221" s="177">
        <f>IF(N221="zákl. přenesená",J221,0)</f>
        <v>0</v>
      </c>
      <c r="BH221" s="177">
        <f>IF(N221="sníž. přenesená",J221,0)</f>
        <v>0</v>
      </c>
      <c r="BI221" s="177">
        <f>IF(N221="nulová",J221,0)</f>
        <v>0</v>
      </c>
      <c r="BJ221" s="18" t="s">
        <v>137</v>
      </c>
      <c r="BK221" s="177">
        <f>ROUND(I221*H221,2)</f>
        <v>0</v>
      </c>
      <c r="BL221" s="18" t="s">
        <v>215</v>
      </c>
      <c r="BM221" s="176" t="s">
        <v>357</v>
      </c>
    </row>
    <row r="222" s="2" customFormat="1" ht="16.5" customHeight="1">
      <c r="A222" s="37"/>
      <c r="B222" s="164"/>
      <c r="C222" s="165" t="s">
        <v>358</v>
      </c>
      <c r="D222" s="165" t="s">
        <v>131</v>
      </c>
      <c r="E222" s="166" t="s">
        <v>359</v>
      </c>
      <c r="F222" s="167" t="s">
        <v>360</v>
      </c>
      <c r="G222" s="168" t="s">
        <v>317</v>
      </c>
      <c r="H222" s="169">
        <v>48</v>
      </c>
      <c r="I222" s="170"/>
      <c r="J222" s="171">
        <f>ROUND(I222*H222,2)</f>
        <v>0</v>
      </c>
      <c r="K222" s="167" t="s">
        <v>1</v>
      </c>
      <c r="L222" s="38"/>
      <c r="M222" s="172" t="s">
        <v>1</v>
      </c>
      <c r="N222" s="173" t="s">
        <v>41</v>
      </c>
      <c r="O222" s="76"/>
      <c r="P222" s="174">
        <f>O222*H222</f>
        <v>0</v>
      </c>
      <c r="Q222" s="174">
        <v>0.00157</v>
      </c>
      <c r="R222" s="174">
        <f>Q222*H222</f>
        <v>0.075359999999999996</v>
      </c>
      <c r="S222" s="174">
        <v>0</v>
      </c>
      <c r="T222" s="175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76" t="s">
        <v>215</v>
      </c>
      <c r="AT222" s="176" t="s">
        <v>131</v>
      </c>
      <c r="AU222" s="176" t="s">
        <v>137</v>
      </c>
      <c r="AY222" s="18" t="s">
        <v>128</v>
      </c>
      <c r="BE222" s="177">
        <f>IF(N222="základní",J222,0)</f>
        <v>0</v>
      </c>
      <c r="BF222" s="177">
        <f>IF(N222="snížená",J222,0)</f>
        <v>0</v>
      </c>
      <c r="BG222" s="177">
        <f>IF(N222="zákl. přenesená",J222,0)</f>
        <v>0</v>
      </c>
      <c r="BH222" s="177">
        <f>IF(N222="sníž. přenesená",J222,0)</f>
        <v>0</v>
      </c>
      <c r="BI222" s="177">
        <f>IF(N222="nulová",J222,0)</f>
        <v>0</v>
      </c>
      <c r="BJ222" s="18" t="s">
        <v>137</v>
      </c>
      <c r="BK222" s="177">
        <f>ROUND(I222*H222,2)</f>
        <v>0</v>
      </c>
      <c r="BL222" s="18" t="s">
        <v>215</v>
      </c>
      <c r="BM222" s="176" t="s">
        <v>361</v>
      </c>
    </row>
    <row r="223" s="2" customFormat="1" ht="16.5" customHeight="1">
      <c r="A223" s="37"/>
      <c r="B223" s="164"/>
      <c r="C223" s="165" t="s">
        <v>362</v>
      </c>
      <c r="D223" s="165" t="s">
        <v>131</v>
      </c>
      <c r="E223" s="166" t="s">
        <v>363</v>
      </c>
      <c r="F223" s="167" t="s">
        <v>364</v>
      </c>
      <c r="G223" s="168" t="s">
        <v>317</v>
      </c>
      <c r="H223" s="169">
        <v>3</v>
      </c>
      <c r="I223" s="170"/>
      <c r="J223" s="171">
        <f>ROUND(I223*H223,2)</f>
        <v>0</v>
      </c>
      <c r="K223" s="167" t="s">
        <v>1</v>
      </c>
      <c r="L223" s="38"/>
      <c r="M223" s="172" t="s">
        <v>1</v>
      </c>
      <c r="N223" s="173" t="s">
        <v>41</v>
      </c>
      <c r="O223" s="76"/>
      <c r="P223" s="174">
        <f>O223*H223</f>
        <v>0</v>
      </c>
      <c r="Q223" s="174">
        <v>0.00157</v>
      </c>
      <c r="R223" s="174">
        <f>Q223*H223</f>
        <v>0.0047099999999999998</v>
      </c>
      <c r="S223" s="174">
        <v>0</v>
      </c>
      <c r="T223" s="175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76" t="s">
        <v>215</v>
      </c>
      <c r="AT223" s="176" t="s">
        <v>131</v>
      </c>
      <c r="AU223" s="176" t="s">
        <v>137</v>
      </c>
      <c r="AY223" s="18" t="s">
        <v>128</v>
      </c>
      <c r="BE223" s="177">
        <f>IF(N223="základní",J223,0)</f>
        <v>0</v>
      </c>
      <c r="BF223" s="177">
        <f>IF(N223="snížená",J223,0)</f>
        <v>0</v>
      </c>
      <c r="BG223" s="177">
        <f>IF(N223="zákl. přenesená",J223,0)</f>
        <v>0</v>
      </c>
      <c r="BH223" s="177">
        <f>IF(N223="sníž. přenesená",J223,0)</f>
        <v>0</v>
      </c>
      <c r="BI223" s="177">
        <f>IF(N223="nulová",J223,0)</f>
        <v>0</v>
      </c>
      <c r="BJ223" s="18" t="s">
        <v>137</v>
      </c>
      <c r="BK223" s="177">
        <f>ROUND(I223*H223,2)</f>
        <v>0</v>
      </c>
      <c r="BL223" s="18" t="s">
        <v>215</v>
      </c>
      <c r="BM223" s="176" t="s">
        <v>365</v>
      </c>
    </row>
    <row r="224" s="2" customFormat="1" ht="16.5" customHeight="1">
      <c r="A224" s="37"/>
      <c r="B224" s="164"/>
      <c r="C224" s="165" t="s">
        <v>366</v>
      </c>
      <c r="D224" s="165" t="s">
        <v>131</v>
      </c>
      <c r="E224" s="166" t="s">
        <v>367</v>
      </c>
      <c r="F224" s="167" t="s">
        <v>368</v>
      </c>
      <c r="G224" s="168" t="s">
        <v>223</v>
      </c>
      <c r="H224" s="169">
        <v>1</v>
      </c>
      <c r="I224" s="170"/>
      <c r="J224" s="171">
        <f>ROUND(I224*H224,2)</f>
        <v>0</v>
      </c>
      <c r="K224" s="167" t="s">
        <v>1</v>
      </c>
      <c r="L224" s="38"/>
      <c r="M224" s="172" t="s">
        <v>1</v>
      </c>
      <c r="N224" s="173" t="s">
        <v>41</v>
      </c>
      <c r="O224" s="76"/>
      <c r="P224" s="174">
        <f>O224*H224</f>
        <v>0</v>
      </c>
      <c r="Q224" s="174">
        <v>0.00157</v>
      </c>
      <c r="R224" s="174">
        <f>Q224*H224</f>
        <v>0.00157</v>
      </c>
      <c r="S224" s="174">
        <v>0</v>
      </c>
      <c r="T224" s="175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76" t="s">
        <v>215</v>
      </c>
      <c r="AT224" s="176" t="s">
        <v>131</v>
      </c>
      <c r="AU224" s="176" t="s">
        <v>137</v>
      </c>
      <c r="AY224" s="18" t="s">
        <v>128</v>
      </c>
      <c r="BE224" s="177">
        <f>IF(N224="základní",J224,0)</f>
        <v>0</v>
      </c>
      <c r="BF224" s="177">
        <f>IF(N224="snížená",J224,0)</f>
        <v>0</v>
      </c>
      <c r="BG224" s="177">
        <f>IF(N224="zákl. přenesená",J224,0)</f>
        <v>0</v>
      </c>
      <c r="BH224" s="177">
        <f>IF(N224="sníž. přenesená",J224,0)</f>
        <v>0</v>
      </c>
      <c r="BI224" s="177">
        <f>IF(N224="nulová",J224,0)</f>
        <v>0</v>
      </c>
      <c r="BJ224" s="18" t="s">
        <v>137</v>
      </c>
      <c r="BK224" s="177">
        <f>ROUND(I224*H224,2)</f>
        <v>0</v>
      </c>
      <c r="BL224" s="18" t="s">
        <v>215</v>
      </c>
      <c r="BM224" s="176" t="s">
        <v>369</v>
      </c>
    </row>
    <row r="225" s="2" customFormat="1" ht="16.5" customHeight="1">
      <c r="A225" s="37"/>
      <c r="B225" s="164"/>
      <c r="C225" s="165" t="s">
        <v>370</v>
      </c>
      <c r="D225" s="165" t="s">
        <v>131</v>
      </c>
      <c r="E225" s="166" t="s">
        <v>371</v>
      </c>
      <c r="F225" s="167" t="s">
        <v>372</v>
      </c>
      <c r="G225" s="168" t="s">
        <v>317</v>
      </c>
      <c r="H225" s="169">
        <v>6</v>
      </c>
      <c r="I225" s="170"/>
      <c r="J225" s="171">
        <f>ROUND(I225*H225,2)</f>
        <v>0</v>
      </c>
      <c r="K225" s="167" t="s">
        <v>1</v>
      </c>
      <c r="L225" s="38"/>
      <c r="M225" s="172" t="s">
        <v>1</v>
      </c>
      <c r="N225" s="173" t="s">
        <v>41</v>
      </c>
      <c r="O225" s="76"/>
      <c r="P225" s="174">
        <f>O225*H225</f>
        <v>0</v>
      </c>
      <c r="Q225" s="174">
        <v>0.00157</v>
      </c>
      <c r="R225" s="174">
        <f>Q225*H225</f>
        <v>0.0094199999999999996</v>
      </c>
      <c r="S225" s="174">
        <v>0</v>
      </c>
      <c r="T225" s="175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76" t="s">
        <v>215</v>
      </c>
      <c r="AT225" s="176" t="s">
        <v>131</v>
      </c>
      <c r="AU225" s="176" t="s">
        <v>137</v>
      </c>
      <c r="AY225" s="18" t="s">
        <v>128</v>
      </c>
      <c r="BE225" s="177">
        <f>IF(N225="základní",J225,0)</f>
        <v>0</v>
      </c>
      <c r="BF225" s="177">
        <f>IF(N225="snížená",J225,0)</f>
        <v>0</v>
      </c>
      <c r="BG225" s="177">
        <f>IF(N225="zákl. přenesená",J225,0)</f>
        <v>0</v>
      </c>
      <c r="BH225" s="177">
        <f>IF(N225="sníž. přenesená",J225,0)</f>
        <v>0</v>
      </c>
      <c r="BI225" s="177">
        <f>IF(N225="nulová",J225,0)</f>
        <v>0</v>
      </c>
      <c r="BJ225" s="18" t="s">
        <v>137</v>
      </c>
      <c r="BK225" s="177">
        <f>ROUND(I225*H225,2)</f>
        <v>0</v>
      </c>
      <c r="BL225" s="18" t="s">
        <v>215</v>
      </c>
      <c r="BM225" s="176" t="s">
        <v>373</v>
      </c>
    </row>
    <row r="226" s="2" customFormat="1" ht="24.15" customHeight="1">
      <c r="A226" s="37"/>
      <c r="B226" s="164"/>
      <c r="C226" s="165" t="s">
        <v>374</v>
      </c>
      <c r="D226" s="165" t="s">
        <v>131</v>
      </c>
      <c r="E226" s="166" t="s">
        <v>375</v>
      </c>
      <c r="F226" s="167" t="s">
        <v>376</v>
      </c>
      <c r="G226" s="168" t="s">
        <v>326</v>
      </c>
      <c r="H226" s="203"/>
      <c r="I226" s="170"/>
      <c r="J226" s="171">
        <f>ROUND(I226*H226,2)</f>
        <v>0</v>
      </c>
      <c r="K226" s="167" t="s">
        <v>135</v>
      </c>
      <c r="L226" s="38"/>
      <c r="M226" s="172" t="s">
        <v>1</v>
      </c>
      <c r="N226" s="173" t="s">
        <v>41</v>
      </c>
      <c r="O226" s="76"/>
      <c r="P226" s="174">
        <f>O226*H226</f>
        <v>0</v>
      </c>
      <c r="Q226" s="174">
        <v>0</v>
      </c>
      <c r="R226" s="174">
        <f>Q226*H226</f>
        <v>0</v>
      </c>
      <c r="S226" s="174">
        <v>0</v>
      </c>
      <c r="T226" s="175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76" t="s">
        <v>215</v>
      </c>
      <c r="AT226" s="176" t="s">
        <v>131</v>
      </c>
      <c r="AU226" s="176" t="s">
        <v>137</v>
      </c>
      <c r="AY226" s="18" t="s">
        <v>128</v>
      </c>
      <c r="BE226" s="177">
        <f>IF(N226="základní",J226,0)</f>
        <v>0</v>
      </c>
      <c r="BF226" s="177">
        <f>IF(N226="snížená",J226,0)</f>
        <v>0</v>
      </c>
      <c r="BG226" s="177">
        <f>IF(N226="zákl. přenesená",J226,0)</f>
        <v>0</v>
      </c>
      <c r="BH226" s="177">
        <f>IF(N226="sníž. přenesená",J226,0)</f>
        <v>0</v>
      </c>
      <c r="BI226" s="177">
        <f>IF(N226="nulová",J226,0)</f>
        <v>0</v>
      </c>
      <c r="BJ226" s="18" t="s">
        <v>137</v>
      </c>
      <c r="BK226" s="177">
        <f>ROUND(I226*H226,2)</f>
        <v>0</v>
      </c>
      <c r="BL226" s="18" t="s">
        <v>215</v>
      </c>
      <c r="BM226" s="176" t="s">
        <v>377</v>
      </c>
    </row>
    <row r="227" s="2" customFormat="1" ht="33" customHeight="1">
      <c r="A227" s="37"/>
      <c r="B227" s="164"/>
      <c r="C227" s="165" t="s">
        <v>378</v>
      </c>
      <c r="D227" s="165" t="s">
        <v>131</v>
      </c>
      <c r="E227" s="166" t="s">
        <v>379</v>
      </c>
      <c r="F227" s="167" t="s">
        <v>380</v>
      </c>
      <c r="G227" s="168" t="s">
        <v>326</v>
      </c>
      <c r="H227" s="203"/>
      <c r="I227" s="170"/>
      <c r="J227" s="171">
        <f>ROUND(I227*H227,2)</f>
        <v>0</v>
      </c>
      <c r="K227" s="167" t="s">
        <v>135</v>
      </c>
      <c r="L227" s="38"/>
      <c r="M227" s="172" t="s">
        <v>1</v>
      </c>
      <c r="N227" s="173" t="s">
        <v>41</v>
      </c>
      <c r="O227" s="76"/>
      <c r="P227" s="174">
        <f>O227*H227</f>
        <v>0</v>
      </c>
      <c r="Q227" s="174">
        <v>0</v>
      </c>
      <c r="R227" s="174">
        <f>Q227*H227</f>
        <v>0</v>
      </c>
      <c r="S227" s="174">
        <v>0</v>
      </c>
      <c r="T227" s="17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76" t="s">
        <v>215</v>
      </c>
      <c r="AT227" s="176" t="s">
        <v>131</v>
      </c>
      <c r="AU227" s="176" t="s">
        <v>137</v>
      </c>
      <c r="AY227" s="18" t="s">
        <v>128</v>
      </c>
      <c r="BE227" s="177">
        <f>IF(N227="základní",J227,0)</f>
        <v>0</v>
      </c>
      <c r="BF227" s="177">
        <f>IF(N227="snížená",J227,0)</f>
        <v>0</v>
      </c>
      <c r="BG227" s="177">
        <f>IF(N227="zákl. přenesená",J227,0)</f>
        <v>0</v>
      </c>
      <c r="BH227" s="177">
        <f>IF(N227="sníž. přenesená",J227,0)</f>
        <v>0</v>
      </c>
      <c r="BI227" s="177">
        <f>IF(N227="nulová",J227,0)</f>
        <v>0</v>
      </c>
      <c r="BJ227" s="18" t="s">
        <v>137</v>
      </c>
      <c r="BK227" s="177">
        <f>ROUND(I227*H227,2)</f>
        <v>0</v>
      </c>
      <c r="BL227" s="18" t="s">
        <v>215</v>
      </c>
      <c r="BM227" s="176" t="s">
        <v>381</v>
      </c>
    </row>
    <row r="228" s="12" customFormat="1" ht="22.8" customHeight="1">
      <c r="A228" s="12"/>
      <c r="B228" s="151"/>
      <c r="C228" s="12"/>
      <c r="D228" s="152" t="s">
        <v>74</v>
      </c>
      <c r="E228" s="162" t="s">
        <v>382</v>
      </c>
      <c r="F228" s="162" t="s">
        <v>383</v>
      </c>
      <c r="G228" s="12"/>
      <c r="H228" s="12"/>
      <c r="I228" s="154"/>
      <c r="J228" s="163">
        <f>BK228</f>
        <v>0</v>
      </c>
      <c r="K228" s="12"/>
      <c r="L228" s="151"/>
      <c r="M228" s="156"/>
      <c r="N228" s="157"/>
      <c r="O228" s="157"/>
      <c r="P228" s="158">
        <f>SUM(P229:P245)</f>
        <v>0</v>
      </c>
      <c r="Q228" s="157"/>
      <c r="R228" s="158">
        <f>SUM(R229:R245)</f>
        <v>0.071099999999999997</v>
      </c>
      <c r="S228" s="157"/>
      <c r="T228" s="159">
        <f>SUM(T229:T245)</f>
        <v>0.11535000000000001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52" t="s">
        <v>137</v>
      </c>
      <c r="AT228" s="160" t="s">
        <v>74</v>
      </c>
      <c r="AU228" s="160" t="s">
        <v>80</v>
      </c>
      <c r="AY228" s="152" t="s">
        <v>128</v>
      </c>
      <c r="BK228" s="161">
        <f>SUM(BK229:BK245)</f>
        <v>0</v>
      </c>
    </row>
    <row r="229" s="2" customFormat="1" ht="16.5" customHeight="1">
      <c r="A229" s="37"/>
      <c r="B229" s="164"/>
      <c r="C229" s="165" t="s">
        <v>384</v>
      </c>
      <c r="D229" s="165" t="s">
        <v>131</v>
      </c>
      <c r="E229" s="166" t="s">
        <v>385</v>
      </c>
      <c r="F229" s="167" t="s">
        <v>386</v>
      </c>
      <c r="G229" s="168" t="s">
        <v>387</v>
      </c>
      <c r="H229" s="169">
        <v>1</v>
      </c>
      <c r="I229" s="170"/>
      <c r="J229" s="171">
        <f>ROUND(I229*H229,2)</f>
        <v>0</v>
      </c>
      <c r="K229" s="167" t="s">
        <v>388</v>
      </c>
      <c r="L229" s="38"/>
      <c r="M229" s="172" t="s">
        <v>1</v>
      </c>
      <c r="N229" s="173" t="s">
        <v>41</v>
      </c>
      <c r="O229" s="76"/>
      <c r="P229" s="174">
        <f>O229*H229</f>
        <v>0</v>
      </c>
      <c r="Q229" s="174">
        <v>0</v>
      </c>
      <c r="R229" s="174">
        <f>Q229*H229</f>
        <v>0</v>
      </c>
      <c r="S229" s="174">
        <v>0.034200000000000001</v>
      </c>
      <c r="T229" s="175">
        <f>S229*H229</f>
        <v>0.034200000000000001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76" t="s">
        <v>215</v>
      </c>
      <c r="AT229" s="176" t="s">
        <v>131</v>
      </c>
      <c r="AU229" s="176" t="s">
        <v>137</v>
      </c>
      <c r="AY229" s="18" t="s">
        <v>128</v>
      </c>
      <c r="BE229" s="177">
        <f>IF(N229="základní",J229,0)</f>
        <v>0</v>
      </c>
      <c r="BF229" s="177">
        <f>IF(N229="snížená",J229,0)</f>
        <v>0</v>
      </c>
      <c r="BG229" s="177">
        <f>IF(N229="zákl. přenesená",J229,0)</f>
        <v>0</v>
      </c>
      <c r="BH229" s="177">
        <f>IF(N229="sníž. přenesená",J229,0)</f>
        <v>0</v>
      </c>
      <c r="BI229" s="177">
        <f>IF(N229="nulová",J229,0)</f>
        <v>0</v>
      </c>
      <c r="BJ229" s="18" t="s">
        <v>137</v>
      </c>
      <c r="BK229" s="177">
        <f>ROUND(I229*H229,2)</f>
        <v>0</v>
      </c>
      <c r="BL229" s="18" t="s">
        <v>215</v>
      </c>
      <c r="BM229" s="176" t="s">
        <v>389</v>
      </c>
    </row>
    <row r="230" s="2" customFormat="1" ht="24.15" customHeight="1">
      <c r="A230" s="37"/>
      <c r="B230" s="164"/>
      <c r="C230" s="165" t="s">
        <v>390</v>
      </c>
      <c r="D230" s="165" t="s">
        <v>131</v>
      </c>
      <c r="E230" s="166" t="s">
        <v>391</v>
      </c>
      <c r="F230" s="167" t="s">
        <v>392</v>
      </c>
      <c r="G230" s="168" t="s">
        <v>387</v>
      </c>
      <c r="H230" s="169">
        <v>1</v>
      </c>
      <c r="I230" s="170"/>
      <c r="J230" s="171">
        <f>ROUND(I230*H230,2)</f>
        <v>0</v>
      </c>
      <c r="K230" s="167" t="s">
        <v>135</v>
      </c>
      <c r="L230" s="38"/>
      <c r="M230" s="172" t="s">
        <v>1</v>
      </c>
      <c r="N230" s="173" t="s">
        <v>41</v>
      </c>
      <c r="O230" s="76"/>
      <c r="P230" s="174">
        <f>O230*H230</f>
        <v>0</v>
      </c>
      <c r="Q230" s="174">
        <v>0.041029999999999997</v>
      </c>
      <c r="R230" s="174">
        <f>Q230*H230</f>
        <v>0.041029999999999997</v>
      </c>
      <c r="S230" s="174">
        <v>0</v>
      </c>
      <c r="T230" s="175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76" t="s">
        <v>215</v>
      </c>
      <c r="AT230" s="176" t="s">
        <v>131</v>
      </c>
      <c r="AU230" s="176" t="s">
        <v>137</v>
      </c>
      <c r="AY230" s="18" t="s">
        <v>128</v>
      </c>
      <c r="BE230" s="177">
        <f>IF(N230="základní",J230,0)</f>
        <v>0</v>
      </c>
      <c r="BF230" s="177">
        <f>IF(N230="snížená",J230,0)</f>
        <v>0</v>
      </c>
      <c r="BG230" s="177">
        <f>IF(N230="zákl. přenesená",J230,0)</f>
        <v>0</v>
      </c>
      <c r="BH230" s="177">
        <f>IF(N230="sníž. přenesená",J230,0)</f>
        <v>0</v>
      </c>
      <c r="BI230" s="177">
        <f>IF(N230="nulová",J230,0)</f>
        <v>0</v>
      </c>
      <c r="BJ230" s="18" t="s">
        <v>137</v>
      </c>
      <c r="BK230" s="177">
        <f>ROUND(I230*H230,2)</f>
        <v>0</v>
      </c>
      <c r="BL230" s="18" t="s">
        <v>215</v>
      </c>
      <c r="BM230" s="176" t="s">
        <v>393</v>
      </c>
    </row>
    <row r="231" s="2" customFormat="1" ht="16.5" customHeight="1">
      <c r="A231" s="37"/>
      <c r="B231" s="164"/>
      <c r="C231" s="165" t="s">
        <v>394</v>
      </c>
      <c r="D231" s="165" t="s">
        <v>131</v>
      </c>
      <c r="E231" s="166" t="s">
        <v>395</v>
      </c>
      <c r="F231" s="167" t="s">
        <v>396</v>
      </c>
      <c r="G231" s="168" t="s">
        <v>387</v>
      </c>
      <c r="H231" s="169">
        <v>1</v>
      </c>
      <c r="I231" s="170"/>
      <c r="J231" s="171">
        <f>ROUND(I231*H231,2)</f>
        <v>0</v>
      </c>
      <c r="K231" s="167" t="s">
        <v>388</v>
      </c>
      <c r="L231" s="38"/>
      <c r="M231" s="172" t="s">
        <v>1</v>
      </c>
      <c r="N231" s="173" t="s">
        <v>41</v>
      </c>
      <c r="O231" s="76"/>
      <c r="P231" s="174">
        <f>O231*H231</f>
        <v>0</v>
      </c>
      <c r="Q231" s="174">
        <v>0</v>
      </c>
      <c r="R231" s="174">
        <f>Q231*H231</f>
        <v>0</v>
      </c>
      <c r="S231" s="174">
        <v>0</v>
      </c>
      <c r="T231" s="175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76" t="s">
        <v>215</v>
      </c>
      <c r="AT231" s="176" t="s">
        <v>131</v>
      </c>
      <c r="AU231" s="176" t="s">
        <v>137</v>
      </c>
      <c r="AY231" s="18" t="s">
        <v>128</v>
      </c>
      <c r="BE231" s="177">
        <f>IF(N231="základní",J231,0)</f>
        <v>0</v>
      </c>
      <c r="BF231" s="177">
        <f>IF(N231="snížená",J231,0)</f>
        <v>0</v>
      </c>
      <c r="BG231" s="177">
        <f>IF(N231="zákl. přenesená",J231,0)</f>
        <v>0</v>
      </c>
      <c r="BH231" s="177">
        <f>IF(N231="sníž. přenesená",J231,0)</f>
        <v>0</v>
      </c>
      <c r="BI231" s="177">
        <f>IF(N231="nulová",J231,0)</f>
        <v>0</v>
      </c>
      <c r="BJ231" s="18" t="s">
        <v>137</v>
      </c>
      <c r="BK231" s="177">
        <f>ROUND(I231*H231,2)</f>
        <v>0</v>
      </c>
      <c r="BL231" s="18" t="s">
        <v>215</v>
      </c>
      <c r="BM231" s="176" t="s">
        <v>397</v>
      </c>
    </row>
    <row r="232" s="2" customFormat="1" ht="16.5" customHeight="1">
      <c r="A232" s="37"/>
      <c r="B232" s="164"/>
      <c r="C232" s="204" t="s">
        <v>398</v>
      </c>
      <c r="D232" s="204" t="s">
        <v>399</v>
      </c>
      <c r="E232" s="205" t="s">
        <v>400</v>
      </c>
      <c r="F232" s="206" t="s">
        <v>401</v>
      </c>
      <c r="G232" s="207" t="s">
        <v>134</v>
      </c>
      <c r="H232" s="208">
        <v>1</v>
      </c>
      <c r="I232" s="209"/>
      <c r="J232" s="210">
        <f>ROUND(I232*H232,2)</f>
        <v>0</v>
      </c>
      <c r="K232" s="206" t="s">
        <v>1</v>
      </c>
      <c r="L232" s="211"/>
      <c r="M232" s="212" t="s">
        <v>1</v>
      </c>
      <c r="N232" s="213" t="s">
        <v>41</v>
      </c>
      <c r="O232" s="76"/>
      <c r="P232" s="174">
        <f>O232*H232</f>
        <v>0</v>
      </c>
      <c r="Q232" s="174">
        <v>0.002</v>
      </c>
      <c r="R232" s="174">
        <f>Q232*H232</f>
        <v>0.002</v>
      </c>
      <c r="S232" s="174">
        <v>0</v>
      </c>
      <c r="T232" s="175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76" t="s">
        <v>292</v>
      </c>
      <c r="AT232" s="176" t="s">
        <v>399</v>
      </c>
      <c r="AU232" s="176" t="s">
        <v>137</v>
      </c>
      <c r="AY232" s="18" t="s">
        <v>128</v>
      </c>
      <c r="BE232" s="177">
        <f>IF(N232="základní",J232,0)</f>
        <v>0</v>
      </c>
      <c r="BF232" s="177">
        <f>IF(N232="snížená",J232,0)</f>
        <v>0</v>
      </c>
      <c r="BG232" s="177">
        <f>IF(N232="zákl. přenesená",J232,0)</f>
        <v>0</v>
      </c>
      <c r="BH232" s="177">
        <f>IF(N232="sníž. přenesená",J232,0)</f>
        <v>0</v>
      </c>
      <c r="BI232" s="177">
        <f>IF(N232="nulová",J232,0)</f>
        <v>0</v>
      </c>
      <c r="BJ232" s="18" t="s">
        <v>137</v>
      </c>
      <c r="BK232" s="177">
        <f>ROUND(I232*H232,2)</f>
        <v>0</v>
      </c>
      <c r="BL232" s="18" t="s">
        <v>215</v>
      </c>
      <c r="BM232" s="176" t="s">
        <v>402</v>
      </c>
    </row>
    <row r="233" s="2" customFormat="1" ht="16.5" customHeight="1">
      <c r="A233" s="37"/>
      <c r="B233" s="164"/>
      <c r="C233" s="204" t="s">
        <v>403</v>
      </c>
      <c r="D233" s="204" t="s">
        <v>399</v>
      </c>
      <c r="E233" s="205" t="s">
        <v>404</v>
      </c>
      <c r="F233" s="206" t="s">
        <v>405</v>
      </c>
      <c r="G233" s="207" t="s">
        <v>134</v>
      </c>
      <c r="H233" s="208">
        <v>3</v>
      </c>
      <c r="I233" s="209"/>
      <c r="J233" s="210">
        <f>ROUND(I233*H233,2)</f>
        <v>0</v>
      </c>
      <c r="K233" s="206" t="s">
        <v>1</v>
      </c>
      <c r="L233" s="211"/>
      <c r="M233" s="212" t="s">
        <v>1</v>
      </c>
      <c r="N233" s="213" t="s">
        <v>41</v>
      </c>
      <c r="O233" s="76"/>
      <c r="P233" s="174">
        <f>O233*H233</f>
        <v>0</v>
      </c>
      <c r="Q233" s="174">
        <v>0.0030999999999999999</v>
      </c>
      <c r="R233" s="174">
        <f>Q233*H233</f>
        <v>0.0092999999999999992</v>
      </c>
      <c r="S233" s="174">
        <v>0</v>
      </c>
      <c r="T233" s="175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76" t="s">
        <v>292</v>
      </c>
      <c r="AT233" s="176" t="s">
        <v>399</v>
      </c>
      <c r="AU233" s="176" t="s">
        <v>137</v>
      </c>
      <c r="AY233" s="18" t="s">
        <v>128</v>
      </c>
      <c r="BE233" s="177">
        <f>IF(N233="základní",J233,0)</f>
        <v>0</v>
      </c>
      <c r="BF233" s="177">
        <f>IF(N233="snížená",J233,0)</f>
        <v>0</v>
      </c>
      <c r="BG233" s="177">
        <f>IF(N233="zákl. přenesená",J233,0)</f>
        <v>0</v>
      </c>
      <c r="BH233" s="177">
        <f>IF(N233="sníž. přenesená",J233,0)</f>
        <v>0</v>
      </c>
      <c r="BI233" s="177">
        <f>IF(N233="nulová",J233,0)</f>
        <v>0</v>
      </c>
      <c r="BJ233" s="18" t="s">
        <v>137</v>
      </c>
      <c r="BK233" s="177">
        <f>ROUND(I233*H233,2)</f>
        <v>0</v>
      </c>
      <c r="BL233" s="18" t="s">
        <v>215</v>
      </c>
      <c r="BM233" s="176" t="s">
        <v>406</v>
      </c>
    </row>
    <row r="234" s="2" customFormat="1" ht="24.15" customHeight="1">
      <c r="A234" s="37"/>
      <c r="B234" s="164"/>
      <c r="C234" s="204" t="s">
        <v>407</v>
      </c>
      <c r="D234" s="204" t="s">
        <v>399</v>
      </c>
      <c r="E234" s="205" t="s">
        <v>408</v>
      </c>
      <c r="F234" s="206" t="s">
        <v>409</v>
      </c>
      <c r="G234" s="207" t="s">
        <v>134</v>
      </c>
      <c r="H234" s="208">
        <v>1</v>
      </c>
      <c r="I234" s="209"/>
      <c r="J234" s="210">
        <f>ROUND(I234*H234,2)</f>
        <v>0</v>
      </c>
      <c r="K234" s="206" t="s">
        <v>135</v>
      </c>
      <c r="L234" s="211"/>
      <c r="M234" s="212" t="s">
        <v>1</v>
      </c>
      <c r="N234" s="213" t="s">
        <v>41</v>
      </c>
      <c r="O234" s="76"/>
      <c r="P234" s="174">
        <f>O234*H234</f>
        <v>0</v>
      </c>
      <c r="Q234" s="174">
        <v>0.0030000000000000001</v>
      </c>
      <c r="R234" s="174">
        <f>Q234*H234</f>
        <v>0.0030000000000000001</v>
      </c>
      <c r="S234" s="174">
        <v>0</v>
      </c>
      <c r="T234" s="175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76" t="s">
        <v>292</v>
      </c>
      <c r="AT234" s="176" t="s">
        <v>399</v>
      </c>
      <c r="AU234" s="176" t="s">
        <v>137</v>
      </c>
      <c r="AY234" s="18" t="s">
        <v>128</v>
      </c>
      <c r="BE234" s="177">
        <f>IF(N234="základní",J234,0)</f>
        <v>0</v>
      </c>
      <c r="BF234" s="177">
        <f>IF(N234="snížená",J234,0)</f>
        <v>0</v>
      </c>
      <c r="BG234" s="177">
        <f>IF(N234="zákl. přenesená",J234,0)</f>
        <v>0</v>
      </c>
      <c r="BH234" s="177">
        <f>IF(N234="sníž. přenesená",J234,0)</f>
        <v>0</v>
      </c>
      <c r="BI234" s="177">
        <f>IF(N234="nulová",J234,0)</f>
        <v>0</v>
      </c>
      <c r="BJ234" s="18" t="s">
        <v>137</v>
      </c>
      <c r="BK234" s="177">
        <f>ROUND(I234*H234,2)</f>
        <v>0</v>
      </c>
      <c r="BL234" s="18" t="s">
        <v>215</v>
      </c>
      <c r="BM234" s="176" t="s">
        <v>410</v>
      </c>
    </row>
    <row r="235" s="2" customFormat="1" ht="24.15" customHeight="1">
      <c r="A235" s="37"/>
      <c r="B235" s="164"/>
      <c r="C235" s="165" t="s">
        <v>411</v>
      </c>
      <c r="D235" s="165" t="s">
        <v>131</v>
      </c>
      <c r="E235" s="166" t="s">
        <v>412</v>
      </c>
      <c r="F235" s="167" t="s">
        <v>413</v>
      </c>
      <c r="G235" s="168" t="s">
        <v>387</v>
      </c>
      <c r="H235" s="169">
        <v>1</v>
      </c>
      <c r="I235" s="170"/>
      <c r="J235" s="171">
        <f>ROUND(I235*H235,2)</f>
        <v>0</v>
      </c>
      <c r="K235" s="167" t="s">
        <v>388</v>
      </c>
      <c r="L235" s="38"/>
      <c r="M235" s="172" t="s">
        <v>1</v>
      </c>
      <c r="N235" s="173" t="s">
        <v>41</v>
      </c>
      <c r="O235" s="76"/>
      <c r="P235" s="174">
        <f>O235*H235</f>
        <v>0</v>
      </c>
      <c r="Q235" s="174">
        <v>0.01197</v>
      </c>
      <c r="R235" s="174">
        <f>Q235*H235</f>
        <v>0.01197</v>
      </c>
      <c r="S235" s="174">
        <v>0</v>
      </c>
      <c r="T235" s="175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76" t="s">
        <v>215</v>
      </c>
      <c r="AT235" s="176" t="s">
        <v>131</v>
      </c>
      <c r="AU235" s="176" t="s">
        <v>137</v>
      </c>
      <c r="AY235" s="18" t="s">
        <v>128</v>
      </c>
      <c r="BE235" s="177">
        <f>IF(N235="základní",J235,0)</f>
        <v>0</v>
      </c>
      <c r="BF235" s="177">
        <f>IF(N235="snížená",J235,0)</f>
        <v>0</v>
      </c>
      <c r="BG235" s="177">
        <f>IF(N235="zákl. přenesená",J235,0)</f>
        <v>0</v>
      </c>
      <c r="BH235" s="177">
        <f>IF(N235="sníž. přenesená",J235,0)</f>
        <v>0</v>
      </c>
      <c r="BI235" s="177">
        <f>IF(N235="nulová",J235,0)</f>
        <v>0</v>
      </c>
      <c r="BJ235" s="18" t="s">
        <v>137</v>
      </c>
      <c r="BK235" s="177">
        <f>ROUND(I235*H235,2)</f>
        <v>0</v>
      </c>
      <c r="BL235" s="18" t="s">
        <v>215</v>
      </c>
      <c r="BM235" s="176" t="s">
        <v>414</v>
      </c>
    </row>
    <row r="236" s="2" customFormat="1" ht="24.15" customHeight="1">
      <c r="A236" s="37"/>
      <c r="B236" s="164"/>
      <c r="C236" s="165" t="s">
        <v>415</v>
      </c>
      <c r="D236" s="165" t="s">
        <v>131</v>
      </c>
      <c r="E236" s="166" t="s">
        <v>416</v>
      </c>
      <c r="F236" s="167" t="s">
        <v>417</v>
      </c>
      <c r="G236" s="168" t="s">
        <v>387</v>
      </c>
      <c r="H236" s="169">
        <v>1</v>
      </c>
      <c r="I236" s="170"/>
      <c r="J236" s="171">
        <f>ROUND(I236*H236,2)</f>
        <v>0</v>
      </c>
      <c r="K236" s="167" t="s">
        <v>388</v>
      </c>
      <c r="L236" s="38"/>
      <c r="M236" s="172" t="s">
        <v>1</v>
      </c>
      <c r="N236" s="173" t="s">
        <v>41</v>
      </c>
      <c r="O236" s="76"/>
      <c r="P236" s="174">
        <f>O236*H236</f>
        <v>0</v>
      </c>
      <c r="Q236" s="174">
        <v>0</v>
      </c>
      <c r="R236" s="174">
        <f>Q236*H236</f>
        <v>0</v>
      </c>
      <c r="S236" s="174">
        <v>0.0091999999999999998</v>
      </c>
      <c r="T236" s="175">
        <f>S236*H236</f>
        <v>0.0091999999999999998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76" t="s">
        <v>215</v>
      </c>
      <c r="AT236" s="176" t="s">
        <v>131</v>
      </c>
      <c r="AU236" s="176" t="s">
        <v>137</v>
      </c>
      <c r="AY236" s="18" t="s">
        <v>128</v>
      </c>
      <c r="BE236" s="177">
        <f>IF(N236="základní",J236,0)</f>
        <v>0</v>
      </c>
      <c r="BF236" s="177">
        <f>IF(N236="snížená",J236,0)</f>
        <v>0</v>
      </c>
      <c r="BG236" s="177">
        <f>IF(N236="zákl. přenesená",J236,0)</f>
        <v>0</v>
      </c>
      <c r="BH236" s="177">
        <f>IF(N236="sníž. přenesená",J236,0)</f>
        <v>0</v>
      </c>
      <c r="BI236" s="177">
        <f>IF(N236="nulová",J236,0)</f>
        <v>0</v>
      </c>
      <c r="BJ236" s="18" t="s">
        <v>137</v>
      </c>
      <c r="BK236" s="177">
        <f>ROUND(I236*H236,2)</f>
        <v>0</v>
      </c>
      <c r="BL236" s="18" t="s">
        <v>215</v>
      </c>
      <c r="BM236" s="176" t="s">
        <v>418</v>
      </c>
    </row>
    <row r="237" s="2" customFormat="1" ht="24.15" customHeight="1">
      <c r="A237" s="37"/>
      <c r="B237" s="164"/>
      <c r="C237" s="165" t="s">
        <v>419</v>
      </c>
      <c r="D237" s="165" t="s">
        <v>131</v>
      </c>
      <c r="E237" s="166" t="s">
        <v>420</v>
      </c>
      <c r="F237" s="167" t="s">
        <v>421</v>
      </c>
      <c r="G237" s="168" t="s">
        <v>387</v>
      </c>
      <c r="H237" s="169">
        <v>1</v>
      </c>
      <c r="I237" s="170"/>
      <c r="J237" s="171">
        <f>ROUND(I237*H237,2)</f>
        <v>0</v>
      </c>
      <c r="K237" s="167" t="s">
        <v>1</v>
      </c>
      <c r="L237" s="38"/>
      <c r="M237" s="172" t="s">
        <v>1</v>
      </c>
      <c r="N237" s="173" t="s">
        <v>41</v>
      </c>
      <c r="O237" s="76"/>
      <c r="P237" s="174">
        <f>O237*H237</f>
        <v>0</v>
      </c>
      <c r="Q237" s="174">
        <v>0</v>
      </c>
      <c r="R237" s="174">
        <f>Q237*H237</f>
        <v>0</v>
      </c>
      <c r="S237" s="174">
        <v>0.067000000000000004</v>
      </c>
      <c r="T237" s="175">
        <f>S237*H237</f>
        <v>0.067000000000000004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76" t="s">
        <v>215</v>
      </c>
      <c r="AT237" s="176" t="s">
        <v>131</v>
      </c>
      <c r="AU237" s="176" t="s">
        <v>137</v>
      </c>
      <c r="AY237" s="18" t="s">
        <v>128</v>
      </c>
      <c r="BE237" s="177">
        <f>IF(N237="základní",J237,0)</f>
        <v>0</v>
      </c>
      <c r="BF237" s="177">
        <f>IF(N237="snížená",J237,0)</f>
        <v>0</v>
      </c>
      <c r="BG237" s="177">
        <f>IF(N237="zákl. přenesená",J237,0)</f>
        <v>0</v>
      </c>
      <c r="BH237" s="177">
        <f>IF(N237="sníž. přenesená",J237,0)</f>
        <v>0</v>
      </c>
      <c r="BI237" s="177">
        <f>IF(N237="nulová",J237,0)</f>
        <v>0</v>
      </c>
      <c r="BJ237" s="18" t="s">
        <v>137</v>
      </c>
      <c r="BK237" s="177">
        <f>ROUND(I237*H237,2)</f>
        <v>0</v>
      </c>
      <c r="BL237" s="18" t="s">
        <v>215</v>
      </c>
      <c r="BM237" s="176" t="s">
        <v>422</v>
      </c>
    </row>
    <row r="238" s="2" customFormat="1" ht="16.5" customHeight="1">
      <c r="A238" s="37"/>
      <c r="B238" s="164"/>
      <c r="C238" s="165" t="s">
        <v>423</v>
      </c>
      <c r="D238" s="165" t="s">
        <v>131</v>
      </c>
      <c r="E238" s="166" t="s">
        <v>424</v>
      </c>
      <c r="F238" s="167" t="s">
        <v>425</v>
      </c>
      <c r="G238" s="168" t="s">
        <v>387</v>
      </c>
      <c r="H238" s="169">
        <v>1</v>
      </c>
      <c r="I238" s="170"/>
      <c r="J238" s="171">
        <f>ROUND(I238*H238,2)</f>
        <v>0</v>
      </c>
      <c r="K238" s="167" t="s">
        <v>1</v>
      </c>
      <c r="L238" s="38"/>
      <c r="M238" s="172" t="s">
        <v>1</v>
      </c>
      <c r="N238" s="173" t="s">
        <v>41</v>
      </c>
      <c r="O238" s="76"/>
      <c r="P238" s="174">
        <f>O238*H238</f>
        <v>0</v>
      </c>
      <c r="Q238" s="174">
        <v>0</v>
      </c>
      <c r="R238" s="174">
        <f>Q238*H238</f>
        <v>0</v>
      </c>
      <c r="S238" s="174">
        <v>0</v>
      </c>
      <c r="T238" s="175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76" t="s">
        <v>215</v>
      </c>
      <c r="AT238" s="176" t="s">
        <v>131</v>
      </c>
      <c r="AU238" s="176" t="s">
        <v>137</v>
      </c>
      <c r="AY238" s="18" t="s">
        <v>128</v>
      </c>
      <c r="BE238" s="177">
        <f>IF(N238="základní",J238,0)</f>
        <v>0</v>
      </c>
      <c r="BF238" s="177">
        <f>IF(N238="snížená",J238,0)</f>
        <v>0</v>
      </c>
      <c r="BG238" s="177">
        <f>IF(N238="zákl. přenesená",J238,0)</f>
        <v>0</v>
      </c>
      <c r="BH238" s="177">
        <f>IF(N238="sníž. přenesená",J238,0)</f>
        <v>0</v>
      </c>
      <c r="BI238" s="177">
        <f>IF(N238="nulová",J238,0)</f>
        <v>0</v>
      </c>
      <c r="BJ238" s="18" t="s">
        <v>137</v>
      </c>
      <c r="BK238" s="177">
        <f>ROUND(I238*H238,2)</f>
        <v>0</v>
      </c>
      <c r="BL238" s="18" t="s">
        <v>215</v>
      </c>
      <c r="BM238" s="176" t="s">
        <v>426</v>
      </c>
    </row>
    <row r="239" s="2" customFormat="1" ht="16.5" customHeight="1">
      <c r="A239" s="37"/>
      <c r="B239" s="164"/>
      <c r="C239" s="165" t="s">
        <v>427</v>
      </c>
      <c r="D239" s="165" t="s">
        <v>131</v>
      </c>
      <c r="E239" s="166" t="s">
        <v>428</v>
      </c>
      <c r="F239" s="167" t="s">
        <v>429</v>
      </c>
      <c r="G239" s="168" t="s">
        <v>387</v>
      </c>
      <c r="H239" s="169">
        <v>1</v>
      </c>
      <c r="I239" s="170"/>
      <c r="J239" s="171">
        <f>ROUND(I239*H239,2)</f>
        <v>0</v>
      </c>
      <c r="K239" s="167" t="s">
        <v>1</v>
      </c>
      <c r="L239" s="38"/>
      <c r="M239" s="172" t="s">
        <v>1</v>
      </c>
      <c r="N239" s="173" t="s">
        <v>41</v>
      </c>
      <c r="O239" s="76"/>
      <c r="P239" s="174">
        <f>O239*H239</f>
        <v>0</v>
      </c>
      <c r="Q239" s="174">
        <v>0</v>
      </c>
      <c r="R239" s="174">
        <f>Q239*H239</f>
        <v>0</v>
      </c>
      <c r="S239" s="174">
        <v>0.00167</v>
      </c>
      <c r="T239" s="175">
        <f>S239*H239</f>
        <v>0.00167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76" t="s">
        <v>215</v>
      </c>
      <c r="AT239" s="176" t="s">
        <v>131</v>
      </c>
      <c r="AU239" s="176" t="s">
        <v>137</v>
      </c>
      <c r="AY239" s="18" t="s">
        <v>128</v>
      </c>
      <c r="BE239" s="177">
        <f>IF(N239="základní",J239,0)</f>
        <v>0</v>
      </c>
      <c r="BF239" s="177">
        <f>IF(N239="snížená",J239,0)</f>
        <v>0</v>
      </c>
      <c r="BG239" s="177">
        <f>IF(N239="zákl. přenesená",J239,0)</f>
        <v>0</v>
      </c>
      <c r="BH239" s="177">
        <f>IF(N239="sníž. přenesená",J239,0)</f>
        <v>0</v>
      </c>
      <c r="BI239" s="177">
        <f>IF(N239="nulová",J239,0)</f>
        <v>0</v>
      </c>
      <c r="BJ239" s="18" t="s">
        <v>137</v>
      </c>
      <c r="BK239" s="177">
        <f>ROUND(I239*H239,2)</f>
        <v>0</v>
      </c>
      <c r="BL239" s="18" t="s">
        <v>215</v>
      </c>
      <c r="BM239" s="176" t="s">
        <v>430</v>
      </c>
    </row>
    <row r="240" s="2" customFormat="1" ht="24.15" customHeight="1">
      <c r="A240" s="37"/>
      <c r="B240" s="164"/>
      <c r="C240" s="165" t="s">
        <v>431</v>
      </c>
      <c r="D240" s="165" t="s">
        <v>131</v>
      </c>
      <c r="E240" s="166" t="s">
        <v>432</v>
      </c>
      <c r="F240" s="167" t="s">
        <v>433</v>
      </c>
      <c r="G240" s="168" t="s">
        <v>387</v>
      </c>
      <c r="H240" s="169">
        <v>1</v>
      </c>
      <c r="I240" s="170"/>
      <c r="J240" s="171">
        <f>ROUND(I240*H240,2)</f>
        <v>0</v>
      </c>
      <c r="K240" s="167" t="s">
        <v>1</v>
      </c>
      <c r="L240" s="38"/>
      <c r="M240" s="172" t="s">
        <v>1</v>
      </c>
      <c r="N240" s="173" t="s">
        <v>41</v>
      </c>
      <c r="O240" s="76"/>
      <c r="P240" s="174">
        <f>O240*H240</f>
        <v>0</v>
      </c>
      <c r="Q240" s="174">
        <v>0</v>
      </c>
      <c r="R240" s="174">
        <f>Q240*H240</f>
        <v>0</v>
      </c>
      <c r="S240" s="174">
        <v>0</v>
      </c>
      <c r="T240" s="175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76" t="s">
        <v>215</v>
      </c>
      <c r="AT240" s="176" t="s">
        <v>131</v>
      </c>
      <c r="AU240" s="176" t="s">
        <v>137</v>
      </c>
      <c r="AY240" s="18" t="s">
        <v>128</v>
      </c>
      <c r="BE240" s="177">
        <f>IF(N240="základní",J240,0)</f>
        <v>0</v>
      </c>
      <c r="BF240" s="177">
        <f>IF(N240="snížená",J240,0)</f>
        <v>0</v>
      </c>
      <c r="BG240" s="177">
        <f>IF(N240="zákl. přenesená",J240,0)</f>
        <v>0</v>
      </c>
      <c r="BH240" s="177">
        <f>IF(N240="sníž. přenesená",J240,0)</f>
        <v>0</v>
      </c>
      <c r="BI240" s="177">
        <f>IF(N240="nulová",J240,0)</f>
        <v>0</v>
      </c>
      <c r="BJ240" s="18" t="s">
        <v>137</v>
      </c>
      <c r="BK240" s="177">
        <f>ROUND(I240*H240,2)</f>
        <v>0</v>
      </c>
      <c r="BL240" s="18" t="s">
        <v>215</v>
      </c>
      <c r="BM240" s="176" t="s">
        <v>434</v>
      </c>
    </row>
    <row r="241" s="2" customFormat="1" ht="16.5" customHeight="1">
      <c r="A241" s="37"/>
      <c r="B241" s="164"/>
      <c r="C241" s="165" t="s">
        <v>435</v>
      </c>
      <c r="D241" s="165" t="s">
        <v>131</v>
      </c>
      <c r="E241" s="166" t="s">
        <v>436</v>
      </c>
      <c r="F241" s="167" t="s">
        <v>437</v>
      </c>
      <c r="G241" s="168" t="s">
        <v>387</v>
      </c>
      <c r="H241" s="169">
        <v>1</v>
      </c>
      <c r="I241" s="170"/>
      <c r="J241" s="171">
        <f>ROUND(I241*H241,2)</f>
        <v>0</v>
      </c>
      <c r="K241" s="167" t="s">
        <v>150</v>
      </c>
      <c r="L241" s="38"/>
      <c r="M241" s="172" t="s">
        <v>1</v>
      </c>
      <c r="N241" s="173" t="s">
        <v>41</v>
      </c>
      <c r="O241" s="76"/>
      <c r="P241" s="174">
        <f>O241*H241</f>
        <v>0</v>
      </c>
      <c r="Q241" s="174">
        <v>0</v>
      </c>
      <c r="R241" s="174">
        <f>Q241*H241</f>
        <v>0</v>
      </c>
      <c r="S241" s="174">
        <v>0.00156</v>
      </c>
      <c r="T241" s="175">
        <f>S241*H241</f>
        <v>0.00156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76" t="s">
        <v>215</v>
      </c>
      <c r="AT241" s="176" t="s">
        <v>131</v>
      </c>
      <c r="AU241" s="176" t="s">
        <v>137</v>
      </c>
      <c r="AY241" s="18" t="s">
        <v>128</v>
      </c>
      <c r="BE241" s="177">
        <f>IF(N241="základní",J241,0)</f>
        <v>0</v>
      </c>
      <c r="BF241" s="177">
        <f>IF(N241="snížená",J241,0)</f>
        <v>0</v>
      </c>
      <c r="BG241" s="177">
        <f>IF(N241="zákl. přenesená",J241,0)</f>
        <v>0</v>
      </c>
      <c r="BH241" s="177">
        <f>IF(N241="sníž. přenesená",J241,0)</f>
        <v>0</v>
      </c>
      <c r="BI241" s="177">
        <f>IF(N241="nulová",J241,0)</f>
        <v>0</v>
      </c>
      <c r="BJ241" s="18" t="s">
        <v>137</v>
      </c>
      <c r="BK241" s="177">
        <f>ROUND(I241*H241,2)</f>
        <v>0</v>
      </c>
      <c r="BL241" s="18" t="s">
        <v>215</v>
      </c>
      <c r="BM241" s="176" t="s">
        <v>438</v>
      </c>
    </row>
    <row r="242" s="2" customFormat="1" ht="16.5" customHeight="1">
      <c r="A242" s="37"/>
      <c r="B242" s="164"/>
      <c r="C242" s="165" t="s">
        <v>439</v>
      </c>
      <c r="D242" s="165" t="s">
        <v>131</v>
      </c>
      <c r="E242" s="166" t="s">
        <v>440</v>
      </c>
      <c r="F242" s="167" t="s">
        <v>441</v>
      </c>
      <c r="G242" s="168" t="s">
        <v>387</v>
      </c>
      <c r="H242" s="169">
        <v>2</v>
      </c>
      <c r="I242" s="170"/>
      <c r="J242" s="171">
        <f>ROUND(I242*H242,2)</f>
        <v>0</v>
      </c>
      <c r="K242" s="167" t="s">
        <v>201</v>
      </c>
      <c r="L242" s="38"/>
      <c r="M242" s="172" t="s">
        <v>1</v>
      </c>
      <c r="N242" s="173" t="s">
        <v>41</v>
      </c>
      <c r="O242" s="76"/>
      <c r="P242" s="174">
        <f>O242*H242</f>
        <v>0</v>
      </c>
      <c r="Q242" s="174">
        <v>0</v>
      </c>
      <c r="R242" s="174">
        <f>Q242*H242</f>
        <v>0</v>
      </c>
      <c r="S242" s="174">
        <v>0.00085999999999999998</v>
      </c>
      <c r="T242" s="175">
        <f>S242*H242</f>
        <v>0.00172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76" t="s">
        <v>215</v>
      </c>
      <c r="AT242" s="176" t="s">
        <v>131</v>
      </c>
      <c r="AU242" s="176" t="s">
        <v>137</v>
      </c>
      <c r="AY242" s="18" t="s">
        <v>128</v>
      </c>
      <c r="BE242" s="177">
        <f>IF(N242="základní",J242,0)</f>
        <v>0</v>
      </c>
      <c r="BF242" s="177">
        <f>IF(N242="snížená",J242,0)</f>
        <v>0</v>
      </c>
      <c r="BG242" s="177">
        <f>IF(N242="zákl. přenesená",J242,0)</f>
        <v>0</v>
      </c>
      <c r="BH242" s="177">
        <f>IF(N242="sníž. přenesená",J242,0)</f>
        <v>0</v>
      </c>
      <c r="BI242" s="177">
        <f>IF(N242="nulová",J242,0)</f>
        <v>0</v>
      </c>
      <c r="BJ242" s="18" t="s">
        <v>137</v>
      </c>
      <c r="BK242" s="177">
        <f>ROUND(I242*H242,2)</f>
        <v>0</v>
      </c>
      <c r="BL242" s="18" t="s">
        <v>215</v>
      </c>
      <c r="BM242" s="176" t="s">
        <v>442</v>
      </c>
    </row>
    <row r="243" s="2" customFormat="1" ht="21.75" customHeight="1">
      <c r="A243" s="37"/>
      <c r="B243" s="164"/>
      <c r="C243" s="165" t="s">
        <v>443</v>
      </c>
      <c r="D243" s="165" t="s">
        <v>131</v>
      </c>
      <c r="E243" s="166" t="s">
        <v>444</v>
      </c>
      <c r="F243" s="167" t="s">
        <v>445</v>
      </c>
      <c r="G243" s="168" t="s">
        <v>387</v>
      </c>
      <c r="H243" s="169">
        <v>1</v>
      </c>
      <c r="I243" s="170"/>
      <c r="J243" s="171">
        <f>ROUND(I243*H243,2)</f>
        <v>0</v>
      </c>
      <c r="K243" s="167" t="s">
        <v>1</v>
      </c>
      <c r="L243" s="38"/>
      <c r="M243" s="172" t="s">
        <v>1</v>
      </c>
      <c r="N243" s="173" t="s">
        <v>41</v>
      </c>
      <c r="O243" s="76"/>
      <c r="P243" s="174">
        <f>O243*H243</f>
        <v>0</v>
      </c>
      <c r="Q243" s="174">
        <v>0.0018400000000000001</v>
      </c>
      <c r="R243" s="174">
        <f>Q243*H243</f>
        <v>0.0018400000000000001</v>
      </c>
      <c r="S243" s="174">
        <v>0</v>
      </c>
      <c r="T243" s="175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76" t="s">
        <v>215</v>
      </c>
      <c r="AT243" s="176" t="s">
        <v>131</v>
      </c>
      <c r="AU243" s="176" t="s">
        <v>137</v>
      </c>
      <c r="AY243" s="18" t="s">
        <v>128</v>
      </c>
      <c r="BE243" s="177">
        <f>IF(N243="základní",J243,0)</f>
        <v>0</v>
      </c>
      <c r="BF243" s="177">
        <f>IF(N243="snížená",J243,0)</f>
        <v>0</v>
      </c>
      <c r="BG243" s="177">
        <f>IF(N243="zákl. přenesená",J243,0)</f>
        <v>0</v>
      </c>
      <c r="BH243" s="177">
        <f>IF(N243="sníž. přenesená",J243,0)</f>
        <v>0</v>
      </c>
      <c r="BI243" s="177">
        <f>IF(N243="nulová",J243,0)</f>
        <v>0</v>
      </c>
      <c r="BJ243" s="18" t="s">
        <v>137</v>
      </c>
      <c r="BK243" s="177">
        <f>ROUND(I243*H243,2)</f>
        <v>0</v>
      </c>
      <c r="BL243" s="18" t="s">
        <v>215</v>
      </c>
      <c r="BM243" s="176" t="s">
        <v>446</v>
      </c>
    </row>
    <row r="244" s="2" customFormat="1" ht="24.15" customHeight="1">
      <c r="A244" s="37"/>
      <c r="B244" s="164"/>
      <c r="C244" s="165" t="s">
        <v>447</v>
      </c>
      <c r="D244" s="165" t="s">
        <v>131</v>
      </c>
      <c r="E244" s="166" t="s">
        <v>448</v>
      </c>
      <c r="F244" s="167" t="s">
        <v>449</v>
      </c>
      <c r="G244" s="168" t="s">
        <v>387</v>
      </c>
      <c r="H244" s="169">
        <v>1</v>
      </c>
      <c r="I244" s="170"/>
      <c r="J244" s="171">
        <f>ROUND(I244*H244,2)</f>
        <v>0</v>
      </c>
      <c r="K244" s="167" t="s">
        <v>269</v>
      </c>
      <c r="L244" s="38"/>
      <c r="M244" s="172" t="s">
        <v>1</v>
      </c>
      <c r="N244" s="173" t="s">
        <v>41</v>
      </c>
      <c r="O244" s="76"/>
      <c r="P244" s="174">
        <f>O244*H244</f>
        <v>0</v>
      </c>
      <c r="Q244" s="174">
        <v>0.0019599999999999999</v>
      </c>
      <c r="R244" s="174">
        <f>Q244*H244</f>
        <v>0.0019599999999999999</v>
      </c>
      <c r="S244" s="174">
        <v>0</v>
      </c>
      <c r="T244" s="175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76" t="s">
        <v>215</v>
      </c>
      <c r="AT244" s="176" t="s">
        <v>131</v>
      </c>
      <c r="AU244" s="176" t="s">
        <v>137</v>
      </c>
      <c r="AY244" s="18" t="s">
        <v>128</v>
      </c>
      <c r="BE244" s="177">
        <f>IF(N244="základní",J244,0)</f>
        <v>0</v>
      </c>
      <c r="BF244" s="177">
        <f>IF(N244="snížená",J244,0)</f>
        <v>0</v>
      </c>
      <c r="BG244" s="177">
        <f>IF(N244="zákl. přenesená",J244,0)</f>
        <v>0</v>
      </c>
      <c r="BH244" s="177">
        <f>IF(N244="sníž. přenesená",J244,0)</f>
        <v>0</v>
      </c>
      <c r="BI244" s="177">
        <f>IF(N244="nulová",J244,0)</f>
        <v>0</v>
      </c>
      <c r="BJ244" s="18" t="s">
        <v>137</v>
      </c>
      <c r="BK244" s="177">
        <f>ROUND(I244*H244,2)</f>
        <v>0</v>
      </c>
      <c r="BL244" s="18" t="s">
        <v>215</v>
      </c>
      <c r="BM244" s="176" t="s">
        <v>450</v>
      </c>
    </row>
    <row r="245" s="2" customFormat="1" ht="24.15" customHeight="1">
      <c r="A245" s="37"/>
      <c r="B245" s="164"/>
      <c r="C245" s="165" t="s">
        <v>451</v>
      </c>
      <c r="D245" s="165" t="s">
        <v>131</v>
      </c>
      <c r="E245" s="166" t="s">
        <v>452</v>
      </c>
      <c r="F245" s="167" t="s">
        <v>453</v>
      </c>
      <c r="G245" s="168" t="s">
        <v>326</v>
      </c>
      <c r="H245" s="203"/>
      <c r="I245" s="170"/>
      <c r="J245" s="171">
        <f>ROUND(I245*H245,2)</f>
        <v>0</v>
      </c>
      <c r="K245" s="167" t="s">
        <v>135</v>
      </c>
      <c r="L245" s="38"/>
      <c r="M245" s="172" t="s">
        <v>1</v>
      </c>
      <c r="N245" s="173" t="s">
        <v>41</v>
      </c>
      <c r="O245" s="76"/>
      <c r="P245" s="174">
        <f>O245*H245</f>
        <v>0</v>
      </c>
      <c r="Q245" s="174">
        <v>0</v>
      </c>
      <c r="R245" s="174">
        <f>Q245*H245</f>
        <v>0</v>
      </c>
      <c r="S245" s="174">
        <v>0</v>
      </c>
      <c r="T245" s="175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76" t="s">
        <v>215</v>
      </c>
      <c r="AT245" s="176" t="s">
        <v>131</v>
      </c>
      <c r="AU245" s="176" t="s">
        <v>137</v>
      </c>
      <c r="AY245" s="18" t="s">
        <v>128</v>
      </c>
      <c r="BE245" s="177">
        <f>IF(N245="základní",J245,0)</f>
        <v>0</v>
      </c>
      <c r="BF245" s="177">
        <f>IF(N245="snížená",J245,0)</f>
        <v>0</v>
      </c>
      <c r="BG245" s="177">
        <f>IF(N245="zákl. přenesená",J245,0)</f>
        <v>0</v>
      </c>
      <c r="BH245" s="177">
        <f>IF(N245="sníž. přenesená",J245,0)</f>
        <v>0</v>
      </c>
      <c r="BI245" s="177">
        <f>IF(N245="nulová",J245,0)</f>
        <v>0</v>
      </c>
      <c r="BJ245" s="18" t="s">
        <v>137</v>
      </c>
      <c r="BK245" s="177">
        <f>ROUND(I245*H245,2)</f>
        <v>0</v>
      </c>
      <c r="BL245" s="18" t="s">
        <v>215</v>
      </c>
      <c r="BM245" s="176" t="s">
        <v>454</v>
      </c>
    </row>
    <row r="246" s="12" customFormat="1" ht="22.8" customHeight="1">
      <c r="A246" s="12"/>
      <c r="B246" s="151"/>
      <c r="C246" s="12"/>
      <c r="D246" s="152" t="s">
        <v>74</v>
      </c>
      <c r="E246" s="162" t="s">
        <v>455</v>
      </c>
      <c r="F246" s="162" t="s">
        <v>456</v>
      </c>
      <c r="G246" s="12"/>
      <c r="H246" s="12"/>
      <c r="I246" s="154"/>
      <c r="J246" s="163">
        <f>BK246</f>
        <v>0</v>
      </c>
      <c r="K246" s="12"/>
      <c r="L246" s="151"/>
      <c r="M246" s="156"/>
      <c r="N246" s="157"/>
      <c r="O246" s="157"/>
      <c r="P246" s="158">
        <f>SUM(P247:P248)</f>
        <v>0</v>
      </c>
      <c r="Q246" s="157"/>
      <c r="R246" s="158">
        <f>SUM(R247:R248)</f>
        <v>0.00055999999999999995</v>
      </c>
      <c r="S246" s="157"/>
      <c r="T246" s="159">
        <f>SUM(T247:T248)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52" t="s">
        <v>137</v>
      </c>
      <c r="AT246" s="160" t="s">
        <v>74</v>
      </c>
      <c r="AU246" s="160" t="s">
        <v>80</v>
      </c>
      <c r="AY246" s="152" t="s">
        <v>128</v>
      </c>
      <c r="BK246" s="161">
        <f>SUM(BK247:BK248)</f>
        <v>0</v>
      </c>
    </row>
    <row r="247" s="2" customFormat="1" ht="16.5" customHeight="1">
      <c r="A247" s="37"/>
      <c r="B247" s="164"/>
      <c r="C247" s="165" t="s">
        <v>457</v>
      </c>
      <c r="D247" s="165" t="s">
        <v>131</v>
      </c>
      <c r="E247" s="166" t="s">
        <v>458</v>
      </c>
      <c r="F247" s="167" t="s">
        <v>459</v>
      </c>
      <c r="G247" s="168" t="s">
        <v>134</v>
      </c>
      <c r="H247" s="169">
        <v>4</v>
      </c>
      <c r="I247" s="170"/>
      <c r="J247" s="171">
        <f>ROUND(I247*H247,2)</f>
        <v>0</v>
      </c>
      <c r="K247" s="167" t="s">
        <v>1</v>
      </c>
      <c r="L247" s="38"/>
      <c r="M247" s="172" t="s">
        <v>1</v>
      </c>
      <c r="N247" s="173" t="s">
        <v>41</v>
      </c>
      <c r="O247" s="76"/>
      <c r="P247" s="174">
        <f>O247*H247</f>
        <v>0</v>
      </c>
      <c r="Q247" s="174">
        <v>0.00013999999999999999</v>
      </c>
      <c r="R247" s="174">
        <f>Q247*H247</f>
        <v>0.00055999999999999995</v>
      </c>
      <c r="S247" s="174">
        <v>0</v>
      </c>
      <c r="T247" s="175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76" t="s">
        <v>215</v>
      </c>
      <c r="AT247" s="176" t="s">
        <v>131</v>
      </c>
      <c r="AU247" s="176" t="s">
        <v>137</v>
      </c>
      <c r="AY247" s="18" t="s">
        <v>128</v>
      </c>
      <c r="BE247" s="177">
        <f>IF(N247="základní",J247,0)</f>
        <v>0</v>
      </c>
      <c r="BF247" s="177">
        <f>IF(N247="snížená",J247,0)</f>
        <v>0</v>
      </c>
      <c r="BG247" s="177">
        <f>IF(N247="zákl. přenesená",J247,0)</f>
        <v>0</v>
      </c>
      <c r="BH247" s="177">
        <f>IF(N247="sníž. přenesená",J247,0)</f>
        <v>0</v>
      </c>
      <c r="BI247" s="177">
        <f>IF(N247="nulová",J247,0)</f>
        <v>0</v>
      </c>
      <c r="BJ247" s="18" t="s">
        <v>137</v>
      </c>
      <c r="BK247" s="177">
        <f>ROUND(I247*H247,2)</f>
        <v>0</v>
      </c>
      <c r="BL247" s="18" t="s">
        <v>215</v>
      </c>
      <c r="BM247" s="176" t="s">
        <v>460</v>
      </c>
    </row>
    <row r="248" s="2" customFormat="1" ht="24.15" customHeight="1">
      <c r="A248" s="37"/>
      <c r="B248" s="164"/>
      <c r="C248" s="165" t="s">
        <v>461</v>
      </c>
      <c r="D248" s="165" t="s">
        <v>131</v>
      </c>
      <c r="E248" s="166" t="s">
        <v>462</v>
      </c>
      <c r="F248" s="167" t="s">
        <v>463</v>
      </c>
      <c r="G248" s="168" t="s">
        <v>326</v>
      </c>
      <c r="H248" s="203"/>
      <c r="I248" s="170"/>
      <c r="J248" s="171">
        <f>ROUND(I248*H248,2)</f>
        <v>0</v>
      </c>
      <c r="K248" s="167" t="s">
        <v>135</v>
      </c>
      <c r="L248" s="38"/>
      <c r="M248" s="172" t="s">
        <v>1</v>
      </c>
      <c r="N248" s="173" t="s">
        <v>41</v>
      </c>
      <c r="O248" s="76"/>
      <c r="P248" s="174">
        <f>O248*H248</f>
        <v>0</v>
      </c>
      <c r="Q248" s="174">
        <v>0</v>
      </c>
      <c r="R248" s="174">
        <f>Q248*H248</f>
        <v>0</v>
      </c>
      <c r="S248" s="174">
        <v>0</v>
      </c>
      <c r="T248" s="175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76" t="s">
        <v>215</v>
      </c>
      <c r="AT248" s="176" t="s">
        <v>131</v>
      </c>
      <c r="AU248" s="176" t="s">
        <v>137</v>
      </c>
      <c r="AY248" s="18" t="s">
        <v>128</v>
      </c>
      <c r="BE248" s="177">
        <f>IF(N248="základní",J248,0)</f>
        <v>0</v>
      </c>
      <c r="BF248" s="177">
        <f>IF(N248="snížená",J248,0)</f>
        <v>0</v>
      </c>
      <c r="BG248" s="177">
        <f>IF(N248="zákl. přenesená",J248,0)</f>
        <v>0</v>
      </c>
      <c r="BH248" s="177">
        <f>IF(N248="sníž. přenesená",J248,0)</f>
        <v>0</v>
      </c>
      <c r="BI248" s="177">
        <f>IF(N248="nulová",J248,0)</f>
        <v>0</v>
      </c>
      <c r="BJ248" s="18" t="s">
        <v>137</v>
      </c>
      <c r="BK248" s="177">
        <f>ROUND(I248*H248,2)</f>
        <v>0</v>
      </c>
      <c r="BL248" s="18" t="s">
        <v>215</v>
      </c>
      <c r="BM248" s="176" t="s">
        <v>464</v>
      </c>
    </row>
    <row r="249" s="12" customFormat="1" ht="22.8" customHeight="1">
      <c r="A249" s="12"/>
      <c r="B249" s="151"/>
      <c r="C249" s="12"/>
      <c r="D249" s="152" t="s">
        <v>74</v>
      </c>
      <c r="E249" s="162" t="s">
        <v>465</v>
      </c>
      <c r="F249" s="162" t="s">
        <v>466</v>
      </c>
      <c r="G249" s="12"/>
      <c r="H249" s="12"/>
      <c r="I249" s="154"/>
      <c r="J249" s="163">
        <f>BK249</f>
        <v>0</v>
      </c>
      <c r="K249" s="12"/>
      <c r="L249" s="151"/>
      <c r="M249" s="156"/>
      <c r="N249" s="157"/>
      <c r="O249" s="157"/>
      <c r="P249" s="158">
        <f>SUM(P250:P256)</f>
        <v>0</v>
      </c>
      <c r="Q249" s="157"/>
      <c r="R249" s="158">
        <f>SUM(R250:R256)</f>
        <v>0.00064000000000000005</v>
      </c>
      <c r="S249" s="157"/>
      <c r="T249" s="159">
        <f>SUM(T250:T256)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52" t="s">
        <v>137</v>
      </c>
      <c r="AT249" s="160" t="s">
        <v>74</v>
      </c>
      <c r="AU249" s="160" t="s">
        <v>80</v>
      </c>
      <c r="AY249" s="152" t="s">
        <v>128</v>
      </c>
      <c r="BK249" s="161">
        <f>SUM(BK250:BK256)</f>
        <v>0</v>
      </c>
    </row>
    <row r="250" s="2" customFormat="1" ht="16.5" customHeight="1">
      <c r="A250" s="37"/>
      <c r="B250" s="164"/>
      <c r="C250" s="165" t="s">
        <v>467</v>
      </c>
      <c r="D250" s="165" t="s">
        <v>131</v>
      </c>
      <c r="E250" s="166" t="s">
        <v>468</v>
      </c>
      <c r="F250" s="167" t="s">
        <v>469</v>
      </c>
      <c r="G250" s="168" t="s">
        <v>134</v>
      </c>
      <c r="H250" s="169">
        <v>4</v>
      </c>
      <c r="I250" s="170"/>
      <c r="J250" s="171">
        <f>ROUND(I250*H250,2)</f>
        <v>0</v>
      </c>
      <c r="K250" s="167" t="s">
        <v>470</v>
      </c>
      <c r="L250" s="38"/>
      <c r="M250" s="172" t="s">
        <v>1</v>
      </c>
      <c r="N250" s="173" t="s">
        <v>41</v>
      </c>
      <c r="O250" s="76"/>
      <c r="P250" s="174">
        <f>O250*H250</f>
        <v>0</v>
      </c>
      <c r="Q250" s="174">
        <v>8.0000000000000007E-05</v>
      </c>
      <c r="R250" s="174">
        <f>Q250*H250</f>
        <v>0.00032000000000000003</v>
      </c>
      <c r="S250" s="174">
        <v>0</v>
      </c>
      <c r="T250" s="175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76" t="s">
        <v>215</v>
      </c>
      <c r="AT250" s="176" t="s">
        <v>131</v>
      </c>
      <c r="AU250" s="176" t="s">
        <v>137</v>
      </c>
      <c r="AY250" s="18" t="s">
        <v>128</v>
      </c>
      <c r="BE250" s="177">
        <f>IF(N250="základní",J250,0)</f>
        <v>0</v>
      </c>
      <c r="BF250" s="177">
        <f>IF(N250="snížená",J250,0)</f>
        <v>0</v>
      </c>
      <c r="BG250" s="177">
        <f>IF(N250="zákl. přenesená",J250,0)</f>
        <v>0</v>
      </c>
      <c r="BH250" s="177">
        <f>IF(N250="sníž. přenesená",J250,0)</f>
        <v>0</v>
      </c>
      <c r="BI250" s="177">
        <f>IF(N250="nulová",J250,0)</f>
        <v>0</v>
      </c>
      <c r="BJ250" s="18" t="s">
        <v>137</v>
      </c>
      <c r="BK250" s="177">
        <f>ROUND(I250*H250,2)</f>
        <v>0</v>
      </c>
      <c r="BL250" s="18" t="s">
        <v>215</v>
      </c>
      <c r="BM250" s="176" t="s">
        <v>471</v>
      </c>
    </row>
    <row r="251" s="2" customFormat="1" ht="16.5" customHeight="1">
      <c r="A251" s="37"/>
      <c r="B251" s="164"/>
      <c r="C251" s="165" t="s">
        <v>472</v>
      </c>
      <c r="D251" s="165" t="s">
        <v>131</v>
      </c>
      <c r="E251" s="166" t="s">
        <v>473</v>
      </c>
      <c r="F251" s="167" t="s">
        <v>474</v>
      </c>
      <c r="G251" s="168" t="s">
        <v>134</v>
      </c>
      <c r="H251" s="169">
        <v>4</v>
      </c>
      <c r="I251" s="170"/>
      <c r="J251" s="171">
        <f>ROUND(I251*H251,2)</f>
        <v>0</v>
      </c>
      <c r="K251" s="167" t="s">
        <v>135</v>
      </c>
      <c r="L251" s="38"/>
      <c r="M251" s="172" t="s">
        <v>1</v>
      </c>
      <c r="N251" s="173" t="s">
        <v>41</v>
      </c>
      <c r="O251" s="76"/>
      <c r="P251" s="174">
        <f>O251*H251</f>
        <v>0</v>
      </c>
      <c r="Q251" s="174">
        <v>0</v>
      </c>
      <c r="R251" s="174">
        <f>Q251*H251</f>
        <v>0</v>
      </c>
      <c r="S251" s="174">
        <v>0</v>
      </c>
      <c r="T251" s="175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76" t="s">
        <v>215</v>
      </c>
      <c r="AT251" s="176" t="s">
        <v>131</v>
      </c>
      <c r="AU251" s="176" t="s">
        <v>137</v>
      </c>
      <c r="AY251" s="18" t="s">
        <v>128</v>
      </c>
      <c r="BE251" s="177">
        <f>IF(N251="základní",J251,0)</f>
        <v>0</v>
      </c>
      <c r="BF251" s="177">
        <f>IF(N251="snížená",J251,0)</f>
        <v>0</v>
      </c>
      <c r="BG251" s="177">
        <f>IF(N251="zákl. přenesená",J251,0)</f>
        <v>0</v>
      </c>
      <c r="BH251" s="177">
        <f>IF(N251="sníž. přenesená",J251,0)</f>
        <v>0</v>
      </c>
      <c r="BI251" s="177">
        <f>IF(N251="nulová",J251,0)</f>
        <v>0</v>
      </c>
      <c r="BJ251" s="18" t="s">
        <v>137</v>
      </c>
      <c r="BK251" s="177">
        <f>ROUND(I251*H251,2)</f>
        <v>0</v>
      </c>
      <c r="BL251" s="18" t="s">
        <v>215</v>
      </c>
      <c r="BM251" s="176" t="s">
        <v>475</v>
      </c>
    </row>
    <row r="252" s="2" customFormat="1" ht="16.5" customHeight="1">
      <c r="A252" s="37"/>
      <c r="B252" s="164"/>
      <c r="C252" s="165" t="s">
        <v>476</v>
      </c>
      <c r="D252" s="165" t="s">
        <v>131</v>
      </c>
      <c r="E252" s="166" t="s">
        <v>477</v>
      </c>
      <c r="F252" s="167" t="s">
        <v>478</v>
      </c>
      <c r="G252" s="168" t="s">
        <v>134</v>
      </c>
      <c r="H252" s="169">
        <v>4</v>
      </c>
      <c r="I252" s="170"/>
      <c r="J252" s="171">
        <f>ROUND(I252*H252,2)</f>
        <v>0</v>
      </c>
      <c r="K252" s="167" t="s">
        <v>1</v>
      </c>
      <c r="L252" s="38"/>
      <c r="M252" s="172" t="s">
        <v>1</v>
      </c>
      <c r="N252" s="173" t="s">
        <v>41</v>
      </c>
      <c r="O252" s="76"/>
      <c r="P252" s="174">
        <f>O252*H252</f>
        <v>0</v>
      </c>
      <c r="Q252" s="174">
        <v>8.0000000000000007E-05</v>
      </c>
      <c r="R252" s="174">
        <f>Q252*H252</f>
        <v>0.00032000000000000003</v>
      </c>
      <c r="S252" s="174">
        <v>0</v>
      </c>
      <c r="T252" s="175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76" t="s">
        <v>215</v>
      </c>
      <c r="AT252" s="176" t="s">
        <v>131</v>
      </c>
      <c r="AU252" s="176" t="s">
        <v>137</v>
      </c>
      <c r="AY252" s="18" t="s">
        <v>128</v>
      </c>
      <c r="BE252" s="177">
        <f>IF(N252="základní",J252,0)</f>
        <v>0</v>
      </c>
      <c r="BF252" s="177">
        <f>IF(N252="snížená",J252,0)</f>
        <v>0</v>
      </c>
      <c r="BG252" s="177">
        <f>IF(N252="zákl. přenesená",J252,0)</f>
        <v>0</v>
      </c>
      <c r="BH252" s="177">
        <f>IF(N252="sníž. přenesená",J252,0)</f>
        <v>0</v>
      </c>
      <c r="BI252" s="177">
        <f>IF(N252="nulová",J252,0)</f>
        <v>0</v>
      </c>
      <c r="BJ252" s="18" t="s">
        <v>137</v>
      </c>
      <c r="BK252" s="177">
        <f>ROUND(I252*H252,2)</f>
        <v>0</v>
      </c>
      <c r="BL252" s="18" t="s">
        <v>215</v>
      </c>
      <c r="BM252" s="176" t="s">
        <v>479</v>
      </c>
    </row>
    <row r="253" s="2" customFormat="1" ht="16.5" customHeight="1">
      <c r="A253" s="37"/>
      <c r="B253" s="164"/>
      <c r="C253" s="165" t="s">
        <v>480</v>
      </c>
      <c r="D253" s="165" t="s">
        <v>131</v>
      </c>
      <c r="E253" s="166" t="s">
        <v>481</v>
      </c>
      <c r="F253" s="167" t="s">
        <v>482</v>
      </c>
      <c r="G253" s="168" t="s">
        <v>134</v>
      </c>
      <c r="H253" s="169">
        <v>4</v>
      </c>
      <c r="I253" s="170"/>
      <c r="J253" s="171">
        <f>ROUND(I253*H253,2)</f>
        <v>0</v>
      </c>
      <c r="K253" s="167" t="s">
        <v>470</v>
      </c>
      <c r="L253" s="38"/>
      <c r="M253" s="172" t="s">
        <v>1</v>
      </c>
      <c r="N253" s="173" t="s">
        <v>41</v>
      </c>
      <c r="O253" s="76"/>
      <c r="P253" s="174">
        <f>O253*H253</f>
        <v>0</v>
      </c>
      <c r="Q253" s="174">
        <v>0</v>
      </c>
      <c r="R253" s="174">
        <f>Q253*H253</f>
        <v>0</v>
      </c>
      <c r="S253" s="174">
        <v>0</v>
      </c>
      <c r="T253" s="175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76" t="s">
        <v>215</v>
      </c>
      <c r="AT253" s="176" t="s">
        <v>131</v>
      </c>
      <c r="AU253" s="176" t="s">
        <v>137</v>
      </c>
      <c r="AY253" s="18" t="s">
        <v>128</v>
      </c>
      <c r="BE253" s="177">
        <f>IF(N253="základní",J253,0)</f>
        <v>0</v>
      </c>
      <c r="BF253" s="177">
        <f>IF(N253="snížená",J253,0)</f>
        <v>0</v>
      </c>
      <c r="BG253" s="177">
        <f>IF(N253="zákl. přenesená",J253,0)</f>
        <v>0</v>
      </c>
      <c r="BH253" s="177">
        <f>IF(N253="sníž. přenesená",J253,0)</f>
        <v>0</v>
      </c>
      <c r="BI253" s="177">
        <f>IF(N253="nulová",J253,0)</f>
        <v>0</v>
      </c>
      <c r="BJ253" s="18" t="s">
        <v>137</v>
      </c>
      <c r="BK253" s="177">
        <f>ROUND(I253*H253,2)</f>
        <v>0</v>
      </c>
      <c r="BL253" s="18" t="s">
        <v>215</v>
      </c>
      <c r="BM253" s="176" t="s">
        <v>483</v>
      </c>
    </row>
    <row r="254" s="2" customFormat="1" ht="16.5" customHeight="1">
      <c r="A254" s="37"/>
      <c r="B254" s="164"/>
      <c r="C254" s="165" t="s">
        <v>484</v>
      </c>
      <c r="D254" s="165" t="s">
        <v>131</v>
      </c>
      <c r="E254" s="166" t="s">
        <v>485</v>
      </c>
      <c r="F254" s="167" t="s">
        <v>486</v>
      </c>
      <c r="G254" s="168" t="s">
        <v>143</v>
      </c>
      <c r="H254" s="169">
        <v>120</v>
      </c>
      <c r="I254" s="170"/>
      <c r="J254" s="171">
        <f>ROUND(I254*H254,2)</f>
        <v>0</v>
      </c>
      <c r="K254" s="167" t="s">
        <v>470</v>
      </c>
      <c r="L254" s="38"/>
      <c r="M254" s="172" t="s">
        <v>1</v>
      </c>
      <c r="N254" s="173" t="s">
        <v>41</v>
      </c>
      <c r="O254" s="76"/>
      <c r="P254" s="174">
        <f>O254*H254</f>
        <v>0</v>
      </c>
      <c r="Q254" s="174">
        <v>0</v>
      </c>
      <c r="R254" s="174">
        <f>Q254*H254</f>
        <v>0</v>
      </c>
      <c r="S254" s="174">
        <v>0</v>
      </c>
      <c r="T254" s="175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76" t="s">
        <v>215</v>
      </c>
      <c r="AT254" s="176" t="s">
        <v>131</v>
      </c>
      <c r="AU254" s="176" t="s">
        <v>137</v>
      </c>
      <c r="AY254" s="18" t="s">
        <v>128</v>
      </c>
      <c r="BE254" s="177">
        <f>IF(N254="základní",J254,0)</f>
        <v>0</v>
      </c>
      <c r="BF254" s="177">
        <f>IF(N254="snížená",J254,0)</f>
        <v>0</v>
      </c>
      <c r="BG254" s="177">
        <f>IF(N254="zákl. přenesená",J254,0)</f>
        <v>0</v>
      </c>
      <c r="BH254" s="177">
        <f>IF(N254="sníž. přenesená",J254,0)</f>
        <v>0</v>
      </c>
      <c r="BI254" s="177">
        <f>IF(N254="nulová",J254,0)</f>
        <v>0</v>
      </c>
      <c r="BJ254" s="18" t="s">
        <v>137</v>
      </c>
      <c r="BK254" s="177">
        <f>ROUND(I254*H254,2)</f>
        <v>0</v>
      </c>
      <c r="BL254" s="18" t="s">
        <v>215</v>
      </c>
      <c r="BM254" s="176" t="s">
        <v>487</v>
      </c>
    </row>
    <row r="255" s="2" customFormat="1" ht="16.5" customHeight="1">
      <c r="A255" s="37"/>
      <c r="B255" s="164"/>
      <c r="C255" s="165" t="s">
        <v>488</v>
      </c>
      <c r="D255" s="165" t="s">
        <v>131</v>
      </c>
      <c r="E255" s="166" t="s">
        <v>489</v>
      </c>
      <c r="F255" s="167" t="s">
        <v>490</v>
      </c>
      <c r="G255" s="168" t="s">
        <v>143</v>
      </c>
      <c r="H255" s="169">
        <v>80</v>
      </c>
      <c r="I255" s="170"/>
      <c r="J255" s="171">
        <f>ROUND(I255*H255,2)</f>
        <v>0</v>
      </c>
      <c r="K255" s="167" t="s">
        <v>470</v>
      </c>
      <c r="L255" s="38"/>
      <c r="M255" s="172" t="s">
        <v>1</v>
      </c>
      <c r="N255" s="173" t="s">
        <v>41</v>
      </c>
      <c r="O255" s="76"/>
      <c r="P255" s="174">
        <f>O255*H255</f>
        <v>0</v>
      </c>
      <c r="Q255" s="174">
        <v>0</v>
      </c>
      <c r="R255" s="174">
        <f>Q255*H255</f>
        <v>0</v>
      </c>
      <c r="S255" s="174">
        <v>0</v>
      </c>
      <c r="T255" s="175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76" t="s">
        <v>215</v>
      </c>
      <c r="AT255" s="176" t="s">
        <v>131</v>
      </c>
      <c r="AU255" s="176" t="s">
        <v>137</v>
      </c>
      <c r="AY255" s="18" t="s">
        <v>128</v>
      </c>
      <c r="BE255" s="177">
        <f>IF(N255="základní",J255,0)</f>
        <v>0</v>
      </c>
      <c r="BF255" s="177">
        <f>IF(N255="snížená",J255,0)</f>
        <v>0</v>
      </c>
      <c r="BG255" s="177">
        <f>IF(N255="zákl. přenesená",J255,0)</f>
        <v>0</v>
      </c>
      <c r="BH255" s="177">
        <f>IF(N255="sníž. přenesená",J255,0)</f>
        <v>0</v>
      </c>
      <c r="BI255" s="177">
        <f>IF(N255="nulová",J255,0)</f>
        <v>0</v>
      </c>
      <c r="BJ255" s="18" t="s">
        <v>137</v>
      </c>
      <c r="BK255" s="177">
        <f>ROUND(I255*H255,2)</f>
        <v>0</v>
      </c>
      <c r="BL255" s="18" t="s">
        <v>215</v>
      </c>
      <c r="BM255" s="176" t="s">
        <v>491</v>
      </c>
    </row>
    <row r="256" s="2" customFormat="1" ht="24.15" customHeight="1">
      <c r="A256" s="37"/>
      <c r="B256" s="164"/>
      <c r="C256" s="165" t="s">
        <v>492</v>
      </c>
      <c r="D256" s="165" t="s">
        <v>131</v>
      </c>
      <c r="E256" s="166" t="s">
        <v>493</v>
      </c>
      <c r="F256" s="167" t="s">
        <v>494</v>
      </c>
      <c r="G256" s="168" t="s">
        <v>326</v>
      </c>
      <c r="H256" s="203"/>
      <c r="I256" s="170"/>
      <c r="J256" s="171">
        <f>ROUND(I256*H256,2)</f>
        <v>0</v>
      </c>
      <c r="K256" s="167" t="s">
        <v>135</v>
      </c>
      <c r="L256" s="38"/>
      <c r="M256" s="172" t="s">
        <v>1</v>
      </c>
      <c r="N256" s="173" t="s">
        <v>41</v>
      </c>
      <c r="O256" s="76"/>
      <c r="P256" s="174">
        <f>O256*H256</f>
        <v>0</v>
      </c>
      <c r="Q256" s="174">
        <v>0</v>
      </c>
      <c r="R256" s="174">
        <f>Q256*H256</f>
        <v>0</v>
      </c>
      <c r="S256" s="174">
        <v>0</v>
      </c>
      <c r="T256" s="175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76" t="s">
        <v>215</v>
      </c>
      <c r="AT256" s="176" t="s">
        <v>131</v>
      </c>
      <c r="AU256" s="176" t="s">
        <v>137</v>
      </c>
      <c r="AY256" s="18" t="s">
        <v>128</v>
      </c>
      <c r="BE256" s="177">
        <f>IF(N256="základní",J256,0)</f>
        <v>0</v>
      </c>
      <c r="BF256" s="177">
        <f>IF(N256="snížená",J256,0)</f>
        <v>0</v>
      </c>
      <c r="BG256" s="177">
        <f>IF(N256="zákl. přenesená",J256,0)</f>
        <v>0</v>
      </c>
      <c r="BH256" s="177">
        <f>IF(N256="sníž. přenesená",J256,0)</f>
        <v>0</v>
      </c>
      <c r="BI256" s="177">
        <f>IF(N256="nulová",J256,0)</f>
        <v>0</v>
      </c>
      <c r="BJ256" s="18" t="s">
        <v>137</v>
      </c>
      <c r="BK256" s="177">
        <f>ROUND(I256*H256,2)</f>
        <v>0</v>
      </c>
      <c r="BL256" s="18" t="s">
        <v>215</v>
      </c>
      <c r="BM256" s="176" t="s">
        <v>495</v>
      </c>
    </row>
    <row r="257" s="12" customFormat="1" ht="22.8" customHeight="1">
      <c r="A257" s="12"/>
      <c r="B257" s="151"/>
      <c r="C257" s="12"/>
      <c r="D257" s="152" t="s">
        <v>74</v>
      </c>
      <c r="E257" s="162" t="s">
        <v>496</v>
      </c>
      <c r="F257" s="162" t="s">
        <v>497</v>
      </c>
      <c r="G257" s="12"/>
      <c r="H257" s="12"/>
      <c r="I257" s="154"/>
      <c r="J257" s="163">
        <f>BK257</f>
        <v>0</v>
      </c>
      <c r="K257" s="12"/>
      <c r="L257" s="151"/>
      <c r="M257" s="156"/>
      <c r="N257" s="157"/>
      <c r="O257" s="157"/>
      <c r="P257" s="158">
        <f>SUM(P258:P272)</f>
        <v>0</v>
      </c>
      <c r="Q257" s="157"/>
      <c r="R257" s="158">
        <f>SUM(R258:R272)</f>
        <v>0.0032399999999999998</v>
      </c>
      <c r="S257" s="157"/>
      <c r="T257" s="159">
        <f>SUM(T258:T272)</f>
        <v>0.0055999999999999999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152" t="s">
        <v>137</v>
      </c>
      <c r="AT257" s="160" t="s">
        <v>74</v>
      </c>
      <c r="AU257" s="160" t="s">
        <v>80</v>
      </c>
      <c r="AY257" s="152" t="s">
        <v>128</v>
      </c>
      <c r="BK257" s="161">
        <f>SUM(BK258:BK272)</f>
        <v>0</v>
      </c>
    </row>
    <row r="258" s="2" customFormat="1" ht="21.75" customHeight="1">
      <c r="A258" s="37"/>
      <c r="B258" s="164"/>
      <c r="C258" s="165" t="s">
        <v>498</v>
      </c>
      <c r="D258" s="165" t="s">
        <v>131</v>
      </c>
      <c r="E258" s="166" t="s">
        <v>499</v>
      </c>
      <c r="F258" s="167" t="s">
        <v>500</v>
      </c>
      <c r="G258" s="168" t="s">
        <v>134</v>
      </c>
      <c r="H258" s="169">
        <v>4</v>
      </c>
      <c r="I258" s="170"/>
      <c r="J258" s="171">
        <f>ROUND(I258*H258,2)</f>
        <v>0</v>
      </c>
      <c r="K258" s="167" t="s">
        <v>201</v>
      </c>
      <c r="L258" s="38"/>
      <c r="M258" s="172" t="s">
        <v>1</v>
      </c>
      <c r="N258" s="173" t="s">
        <v>41</v>
      </c>
      <c r="O258" s="76"/>
      <c r="P258" s="174">
        <f>O258*H258</f>
        <v>0</v>
      </c>
      <c r="Q258" s="174">
        <v>0</v>
      </c>
      <c r="R258" s="174">
        <f>Q258*H258</f>
        <v>0</v>
      </c>
      <c r="S258" s="174">
        <v>0</v>
      </c>
      <c r="T258" s="175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76" t="s">
        <v>215</v>
      </c>
      <c r="AT258" s="176" t="s">
        <v>131</v>
      </c>
      <c r="AU258" s="176" t="s">
        <v>137</v>
      </c>
      <c r="AY258" s="18" t="s">
        <v>128</v>
      </c>
      <c r="BE258" s="177">
        <f>IF(N258="základní",J258,0)</f>
        <v>0</v>
      </c>
      <c r="BF258" s="177">
        <f>IF(N258="snížená",J258,0)</f>
        <v>0</v>
      </c>
      <c r="BG258" s="177">
        <f>IF(N258="zákl. přenesená",J258,0)</f>
        <v>0</v>
      </c>
      <c r="BH258" s="177">
        <f>IF(N258="sníž. přenesená",J258,0)</f>
        <v>0</v>
      </c>
      <c r="BI258" s="177">
        <f>IF(N258="nulová",J258,0)</f>
        <v>0</v>
      </c>
      <c r="BJ258" s="18" t="s">
        <v>137</v>
      </c>
      <c r="BK258" s="177">
        <f>ROUND(I258*H258,2)</f>
        <v>0</v>
      </c>
      <c r="BL258" s="18" t="s">
        <v>215</v>
      </c>
      <c r="BM258" s="176" t="s">
        <v>501</v>
      </c>
    </row>
    <row r="259" s="2" customFormat="1" ht="21.75" customHeight="1">
      <c r="A259" s="37"/>
      <c r="B259" s="164"/>
      <c r="C259" s="204" t="s">
        <v>502</v>
      </c>
      <c r="D259" s="204" t="s">
        <v>399</v>
      </c>
      <c r="E259" s="205" t="s">
        <v>503</v>
      </c>
      <c r="F259" s="206" t="s">
        <v>504</v>
      </c>
      <c r="G259" s="207" t="s">
        <v>134</v>
      </c>
      <c r="H259" s="208">
        <v>4</v>
      </c>
      <c r="I259" s="209"/>
      <c r="J259" s="210">
        <f>ROUND(I259*H259,2)</f>
        <v>0</v>
      </c>
      <c r="K259" s="206" t="s">
        <v>505</v>
      </c>
      <c r="L259" s="211"/>
      <c r="M259" s="212" t="s">
        <v>1</v>
      </c>
      <c r="N259" s="213" t="s">
        <v>41</v>
      </c>
      <c r="O259" s="76"/>
      <c r="P259" s="174">
        <f>O259*H259</f>
        <v>0</v>
      </c>
      <c r="Q259" s="174">
        <v>1.0000000000000001E-05</v>
      </c>
      <c r="R259" s="174">
        <f>Q259*H259</f>
        <v>4.0000000000000003E-05</v>
      </c>
      <c r="S259" s="174">
        <v>0</v>
      </c>
      <c r="T259" s="175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76" t="s">
        <v>292</v>
      </c>
      <c r="AT259" s="176" t="s">
        <v>399</v>
      </c>
      <c r="AU259" s="176" t="s">
        <v>137</v>
      </c>
      <c r="AY259" s="18" t="s">
        <v>128</v>
      </c>
      <c r="BE259" s="177">
        <f>IF(N259="základní",J259,0)</f>
        <v>0</v>
      </c>
      <c r="BF259" s="177">
        <f>IF(N259="snížená",J259,0)</f>
        <v>0</v>
      </c>
      <c r="BG259" s="177">
        <f>IF(N259="zákl. přenesená",J259,0)</f>
        <v>0</v>
      </c>
      <c r="BH259" s="177">
        <f>IF(N259="sníž. přenesená",J259,0)</f>
        <v>0</v>
      </c>
      <c r="BI259" s="177">
        <f>IF(N259="nulová",J259,0)</f>
        <v>0</v>
      </c>
      <c r="BJ259" s="18" t="s">
        <v>137</v>
      </c>
      <c r="BK259" s="177">
        <f>ROUND(I259*H259,2)</f>
        <v>0</v>
      </c>
      <c r="BL259" s="18" t="s">
        <v>215</v>
      </c>
      <c r="BM259" s="176" t="s">
        <v>506</v>
      </c>
    </row>
    <row r="260" s="2" customFormat="1" ht="16.5" customHeight="1">
      <c r="A260" s="37"/>
      <c r="B260" s="164"/>
      <c r="C260" s="204" t="s">
        <v>507</v>
      </c>
      <c r="D260" s="204" t="s">
        <v>399</v>
      </c>
      <c r="E260" s="205" t="s">
        <v>508</v>
      </c>
      <c r="F260" s="206" t="s">
        <v>509</v>
      </c>
      <c r="G260" s="207" t="s">
        <v>134</v>
      </c>
      <c r="H260" s="208">
        <v>4</v>
      </c>
      <c r="I260" s="209"/>
      <c r="J260" s="210">
        <f>ROUND(I260*H260,2)</f>
        <v>0</v>
      </c>
      <c r="K260" s="206" t="s">
        <v>505</v>
      </c>
      <c r="L260" s="211"/>
      <c r="M260" s="212" t="s">
        <v>1</v>
      </c>
      <c r="N260" s="213" t="s">
        <v>41</v>
      </c>
      <c r="O260" s="76"/>
      <c r="P260" s="174">
        <f>O260*H260</f>
        <v>0</v>
      </c>
      <c r="Q260" s="174">
        <v>0.00020000000000000001</v>
      </c>
      <c r="R260" s="174">
        <f>Q260*H260</f>
        <v>0.00080000000000000004</v>
      </c>
      <c r="S260" s="174">
        <v>0</v>
      </c>
      <c r="T260" s="175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76" t="s">
        <v>292</v>
      </c>
      <c r="AT260" s="176" t="s">
        <v>399</v>
      </c>
      <c r="AU260" s="176" t="s">
        <v>137</v>
      </c>
      <c r="AY260" s="18" t="s">
        <v>128</v>
      </c>
      <c r="BE260" s="177">
        <f>IF(N260="základní",J260,0)</f>
        <v>0</v>
      </c>
      <c r="BF260" s="177">
        <f>IF(N260="snížená",J260,0)</f>
        <v>0</v>
      </c>
      <c r="BG260" s="177">
        <f>IF(N260="zákl. přenesená",J260,0)</f>
        <v>0</v>
      </c>
      <c r="BH260" s="177">
        <f>IF(N260="sníž. přenesená",J260,0)</f>
        <v>0</v>
      </c>
      <c r="BI260" s="177">
        <f>IF(N260="nulová",J260,0)</f>
        <v>0</v>
      </c>
      <c r="BJ260" s="18" t="s">
        <v>137</v>
      </c>
      <c r="BK260" s="177">
        <f>ROUND(I260*H260,2)</f>
        <v>0</v>
      </c>
      <c r="BL260" s="18" t="s">
        <v>215</v>
      </c>
      <c r="BM260" s="176" t="s">
        <v>510</v>
      </c>
    </row>
    <row r="261" s="2" customFormat="1" ht="24.15" customHeight="1">
      <c r="A261" s="37"/>
      <c r="B261" s="164"/>
      <c r="C261" s="165" t="s">
        <v>511</v>
      </c>
      <c r="D261" s="165" t="s">
        <v>131</v>
      </c>
      <c r="E261" s="166" t="s">
        <v>512</v>
      </c>
      <c r="F261" s="167" t="s">
        <v>513</v>
      </c>
      <c r="G261" s="168" t="s">
        <v>134</v>
      </c>
      <c r="H261" s="169">
        <v>3</v>
      </c>
      <c r="I261" s="170"/>
      <c r="J261" s="171">
        <f>ROUND(I261*H261,2)</f>
        <v>0</v>
      </c>
      <c r="K261" s="167" t="s">
        <v>505</v>
      </c>
      <c r="L261" s="38"/>
      <c r="M261" s="172" t="s">
        <v>1</v>
      </c>
      <c r="N261" s="173" t="s">
        <v>41</v>
      </c>
      <c r="O261" s="76"/>
      <c r="P261" s="174">
        <f>O261*H261</f>
        <v>0</v>
      </c>
      <c r="Q261" s="174">
        <v>0</v>
      </c>
      <c r="R261" s="174">
        <f>Q261*H261</f>
        <v>0</v>
      </c>
      <c r="S261" s="174">
        <v>0</v>
      </c>
      <c r="T261" s="175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176" t="s">
        <v>215</v>
      </c>
      <c r="AT261" s="176" t="s">
        <v>131</v>
      </c>
      <c r="AU261" s="176" t="s">
        <v>137</v>
      </c>
      <c r="AY261" s="18" t="s">
        <v>128</v>
      </c>
      <c r="BE261" s="177">
        <f>IF(N261="základní",J261,0)</f>
        <v>0</v>
      </c>
      <c r="BF261" s="177">
        <f>IF(N261="snížená",J261,0)</f>
        <v>0</v>
      </c>
      <c r="BG261" s="177">
        <f>IF(N261="zákl. přenesená",J261,0)</f>
        <v>0</v>
      </c>
      <c r="BH261" s="177">
        <f>IF(N261="sníž. přenesená",J261,0)</f>
        <v>0</v>
      </c>
      <c r="BI261" s="177">
        <f>IF(N261="nulová",J261,0)</f>
        <v>0</v>
      </c>
      <c r="BJ261" s="18" t="s">
        <v>137</v>
      </c>
      <c r="BK261" s="177">
        <f>ROUND(I261*H261,2)</f>
        <v>0</v>
      </c>
      <c r="BL261" s="18" t="s">
        <v>215</v>
      </c>
      <c r="BM261" s="176" t="s">
        <v>514</v>
      </c>
    </row>
    <row r="262" s="2" customFormat="1" ht="24.15" customHeight="1">
      <c r="A262" s="37"/>
      <c r="B262" s="164"/>
      <c r="C262" s="204" t="s">
        <v>515</v>
      </c>
      <c r="D262" s="204" t="s">
        <v>399</v>
      </c>
      <c r="E262" s="205" t="s">
        <v>516</v>
      </c>
      <c r="F262" s="206" t="s">
        <v>517</v>
      </c>
      <c r="G262" s="207" t="s">
        <v>134</v>
      </c>
      <c r="H262" s="208">
        <v>1</v>
      </c>
      <c r="I262" s="209"/>
      <c r="J262" s="210">
        <f>ROUND(I262*H262,2)</f>
        <v>0</v>
      </c>
      <c r="K262" s="206" t="s">
        <v>1</v>
      </c>
      <c r="L262" s="211"/>
      <c r="M262" s="212" t="s">
        <v>1</v>
      </c>
      <c r="N262" s="213" t="s">
        <v>41</v>
      </c>
      <c r="O262" s="76"/>
      <c r="P262" s="174">
        <f>O262*H262</f>
        <v>0</v>
      </c>
      <c r="Q262" s="174">
        <v>0.00080000000000000004</v>
      </c>
      <c r="R262" s="174">
        <f>Q262*H262</f>
        <v>0.00080000000000000004</v>
      </c>
      <c r="S262" s="174">
        <v>0</v>
      </c>
      <c r="T262" s="175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76" t="s">
        <v>292</v>
      </c>
      <c r="AT262" s="176" t="s">
        <v>399</v>
      </c>
      <c r="AU262" s="176" t="s">
        <v>137</v>
      </c>
      <c r="AY262" s="18" t="s">
        <v>128</v>
      </c>
      <c r="BE262" s="177">
        <f>IF(N262="základní",J262,0)</f>
        <v>0</v>
      </c>
      <c r="BF262" s="177">
        <f>IF(N262="snížená",J262,0)</f>
        <v>0</v>
      </c>
      <c r="BG262" s="177">
        <f>IF(N262="zákl. přenesená",J262,0)</f>
        <v>0</v>
      </c>
      <c r="BH262" s="177">
        <f>IF(N262="sníž. přenesená",J262,0)</f>
        <v>0</v>
      </c>
      <c r="BI262" s="177">
        <f>IF(N262="nulová",J262,0)</f>
        <v>0</v>
      </c>
      <c r="BJ262" s="18" t="s">
        <v>137</v>
      </c>
      <c r="BK262" s="177">
        <f>ROUND(I262*H262,2)</f>
        <v>0</v>
      </c>
      <c r="BL262" s="18" t="s">
        <v>215</v>
      </c>
      <c r="BM262" s="176" t="s">
        <v>518</v>
      </c>
    </row>
    <row r="263" s="2" customFormat="1" ht="33" customHeight="1">
      <c r="A263" s="37"/>
      <c r="B263" s="164"/>
      <c r="C263" s="204" t="s">
        <v>519</v>
      </c>
      <c r="D263" s="204" t="s">
        <v>399</v>
      </c>
      <c r="E263" s="205" t="s">
        <v>520</v>
      </c>
      <c r="F263" s="206" t="s">
        <v>521</v>
      </c>
      <c r="G263" s="207" t="s">
        <v>134</v>
      </c>
      <c r="H263" s="208">
        <v>2</v>
      </c>
      <c r="I263" s="209"/>
      <c r="J263" s="210">
        <f>ROUND(I263*H263,2)</f>
        <v>0</v>
      </c>
      <c r="K263" s="206" t="s">
        <v>1</v>
      </c>
      <c r="L263" s="211"/>
      <c r="M263" s="212" t="s">
        <v>1</v>
      </c>
      <c r="N263" s="213" t="s">
        <v>41</v>
      </c>
      <c r="O263" s="76"/>
      <c r="P263" s="174">
        <f>O263*H263</f>
        <v>0</v>
      </c>
      <c r="Q263" s="174">
        <v>0.00080000000000000004</v>
      </c>
      <c r="R263" s="174">
        <f>Q263*H263</f>
        <v>0.0016000000000000001</v>
      </c>
      <c r="S263" s="174">
        <v>0</v>
      </c>
      <c r="T263" s="175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76" t="s">
        <v>292</v>
      </c>
      <c r="AT263" s="176" t="s">
        <v>399</v>
      </c>
      <c r="AU263" s="176" t="s">
        <v>137</v>
      </c>
      <c r="AY263" s="18" t="s">
        <v>128</v>
      </c>
      <c r="BE263" s="177">
        <f>IF(N263="základní",J263,0)</f>
        <v>0</v>
      </c>
      <c r="BF263" s="177">
        <f>IF(N263="snížená",J263,0)</f>
        <v>0</v>
      </c>
      <c r="BG263" s="177">
        <f>IF(N263="zákl. přenesená",J263,0)</f>
        <v>0</v>
      </c>
      <c r="BH263" s="177">
        <f>IF(N263="sníž. přenesená",J263,0)</f>
        <v>0</v>
      </c>
      <c r="BI263" s="177">
        <f>IF(N263="nulová",J263,0)</f>
        <v>0</v>
      </c>
      <c r="BJ263" s="18" t="s">
        <v>137</v>
      </c>
      <c r="BK263" s="177">
        <f>ROUND(I263*H263,2)</f>
        <v>0</v>
      </c>
      <c r="BL263" s="18" t="s">
        <v>215</v>
      </c>
      <c r="BM263" s="176" t="s">
        <v>522</v>
      </c>
    </row>
    <row r="264" s="2" customFormat="1" ht="37.8" customHeight="1">
      <c r="A264" s="37"/>
      <c r="B264" s="164"/>
      <c r="C264" s="165" t="s">
        <v>523</v>
      </c>
      <c r="D264" s="165" t="s">
        <v>131</v>
      </c>
      <c r="E264" s="166" t="s">
        <v>524</v>
      </c>
      <c r="F264" s="167" t="s">
        <v>525</v>
      </c>
      <c r="G264" s="168" t="s">
        <v>134</v>
      </c>
      <c r="H264" s="169">
        <v>7</v>
      </c>
      <c r="I264" s="170"/>
      <c r="J264" s="171">
        <f>ROUND(I264*H264,2)</f>
        <v>0</v>
      </c>
      <c r="K264" s="167" t="s">
        <v>201</v>
      </c>
      <c r="L264" s="38"/>
      <c r="M264" s="172" t="s">
        <v>1</v>
      </c>
      <c r="N264" s="173" t="s">
        <v>41</v>
      </c>
      <c r="O264" s="76"/>
      <c r="P264" s="174">
        <f>O264*H264</f>
        <v>0</v>
      </c>
      <c r="Q264" s="174">
        <v>0</v>
      </c>
      <c r="R264" s="174">
        <f>Q264*H264</f>
        <v>0</v>
      </c>
      <c r="S264" s="174">
        <v>0.00080000000000000004</v>
      </c>
      <c r="T264" s="175">
        <f>S264*H264</f>
        <v>0.0055999999999999999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76" t="s">
        <v>215</v>
      </c>
      <c r="AT264" s="176" t="s">
        <v>131</v>
      </c>
      <c r="AU264" s="176" t="s">
        <v>137</v>
      </c>
      <c r="AY264" s="18" t="s">
        <v>128</v>
      </c>
      <c r="BE264" s="177">
        <f>IF(N264="základní",J264,0)</f>
        <v>0</v>
      </c>
      <c r="BF264" s="177">
        <f>IF(N264="snížená",J264,0)</f>
        <v>0</v>
      </c>
      <c r="BG264" s="177">
        <f>IF(N264="zákl. přenesená",J264,0)</f>
        <v>0</v>
      </c>
      <c r="BH264" s="177">
        <f>IF(N264="sníž. přenesená",J264,0)</f>
        <v>0</v>
      </c>
      <c r="BI264" s="177">
        <f>IF(N264="nulová",J264,0)</f>
        <v>0</v>
      </c>
      <c r="BJ264" s="18" t="s">
        <v>137</v>
      </c>
      <c r="BK264" s="177">
        <f>ROUND(I264*H264,2)</f>
        <v>0</v>
      </c>
      <c r="BL264" s="18" t="s">
        <v>215</v>
      </c>
      <c r="BM264" s="176" t="s">
        <v>526</v>
      </c>
    </row>
    <row r="265" s="2" customFormat="1" ht="24.15" customHeight="1">
      <c r="A265" s="37"/>
      <c r="B265" s="164"/>
      <c r="C265" s="165" t="s">
        <v>527</v>
      </c>
      <c r="D265" s="165" t="s">
        <v>131</v>
      </c>
      <c r="E265" s="166" t="s">
        <v>528</v>
      </c>
      <c r="F265" s="167" t="s">
        <v>529</v>
      </c>
      <c r="G265" s="168" t="s">
        <v>134</v>
      </c>
      <c r="H265" s="169">
        <v>1</v>
      </c>
      <c r="I265" s="170"/>
      <c r="J265" s="171">
        <f>ROUND(I265*H265,2)</f>
        <v>0</v>
      </c>
      <c r="K265" s="167" t="s">
        <v>201</v>
      </c>
      <c r="L265" s="38"/>
      <c r="M265" s="172" t="s">
        <v>1</v>
      </c>
      <c r="N265" s="173" t="s">
        <v>41</v>
      </c>
      <c r="O265" s="76"/>
      <c r="P265" s="174">
        <f>O265*H265</f>
        <v>0</v>
      </c>
      <c r="Q265" s="174">
        <v>0</v>
      </c>
      <c r="R265" s="174">
        <f>Q265*H265</f>
        <v>0</v>
      </c>
      <c r="S265" s="174">
        <v>0</v>
      </c>
      <c r="T265" s="175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76" t="s">
        <v>215</v>
      </c>
      <c r="AT265" s="176" t="s">
        <v>131</v>
      </c>
      <c r="AU265" s="176" t="s">
        <v>137</v>
      </c>
      <c r="AY265" s="18" t="s">
        <v>128</v>
      </c>
      <c r="BE265" s="177">
        <f>IF(N265="základní",J265,0)</f>
        <v>0</v>
      </c>
      <c r="BF265" s="177">
        <f>IF(N265="snížená",J265,0)</f>
        <v>0</v>
      </c>
      <c r="BG265" s="177">
        <f>IF(N265="zákl. přenesená",J265,0)</f>
        <v>0</v>
      </c>
      <c r="BH265" s="177">
        <f>IF(N265="sníž. přenesená",J265,0)</f>
        <v>0</v>
      </c>
      <c r="BI265" s="177">
        <f>IF(N265="nulová",J265,0)</f>
        <v>0</v>
      </c>
      <c r="BJ265" s="18" t="s">
        <v>137</v>
      </c>
      <c r="BK265" s="177">
        <f>ROUND(I265*H265,2)</f>
        <v>0</v>
      </c>
      <c r="BL265" s="18" t="s">
        <v>215</v>
      </c>
      <c r="BM265" s="176" t="s">
        <v>530</v>
      </c>
    </row>
    <row r="266" s="2" customFormat="1" ht="21.75" customHeight="1">
      <c r="A266" s="37"/>
      <c r="B266" s="164"/>
      <c r="C266" s="165" t="s">
        <v>531</v>
      </c>
      <c r="D266" s="165" t="s">
        <v>131</v>
      </c>
      <c r="E266" s="166" t="s">
        <v>532</v>
      </c>
      <c r="F266" s="167" t="s">
        <v>533</v>
      </c>
      <c r="G266" s="168" t="s">
        <v>134</v>
      </c>
      <c r="H266" s="169">
        <v>1</v>
      </c>
      <c r="I266" s="170"/>
      <c r="J266" s="171">
        <f>ROUND(I266*H266,2)</f>
        <v>0</v>
      </c>
      <c r="K266" s="167" t="s">
        <v>201</v>
      </c>
      <c r="L266" s="38"/>
      <c r="M266" s="172" t="s">
        <v>1</v>
      </c>
      <c r="N266" s="173" t="s">
        <v>41</v>
      </c>
      <c r="O266" s="76"/>
      <c r="P266" s="174">
        <f>O266*H266</f>
        <v>0</v>
      </c>
      <c r="Q266" s="174">
        <v>0</v>
      </c>
      <c r="R266" s="174">
        <f>Q266*H266</f>
        <v>0</v>
      </c>
      <c r="S266" s="174">
        <v>0</v>
      </c>
      <c r="T266" s="175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76" t="s">
        <v>215</v>
      </c>
      <c r="AT266" s="176" t="s">
        <v>131</v>
      </c>
      <c r="AU266" s="176" t="s">
        <v>137</v>
      </c>
      <c r="AY266" s="18" t="s">
        <v>128</v>
      </c>
      <c r="BE266" s="177">
        <f>IF(N266="základní",J266,0)</f>
        <v>0</v>
      </c>
      <c r="BF266" s="177">
        <f>IF(N266="snížená",J266,0)</f>
        <v>0</v>
      </c>
      <c r="BG266" s="177">
        <f>IF(N266="zákl. přenesená",J266,0)</f>
        <v>0</v>
      </c>
      <c r="BH266" s="177">
        <f>IF(N266="sníž. přenesená",J266,0)</f>
        <v>0</v>
      </c>
      <c r="BI266" s="177">
        <f>IF(N266="nulová",J266,0)</f>
        <v>0</v>
      </c>
      <c r="BJ266" s="18" t="s">
        <v>137</v>
      </c>
      <c r="BK266" s="177">
        <f>ROUND(I266*H266,2)</f>
        <v>0</v>
      </c>
      <c r="BL266" s="18" t="s">
        <v>215</v>
      </c>
      <c r="BM266" s="176" t="s">
        <v>534</v>
      </c>
    </row>
    <row r="267" s="2" customFormat="1" ht="24.15" customHeight="1">
      <c r="A267" s="37"/>
      <c r="B267" s="164"/>
      <c r="C267" s="165" t="s">
        <v>535</v>
      </c>
      <c r="D267" s="165" t="s">
        <v>131</v>
      </c>
      <c r="E267" s="166" t="s">
        <v>536</v>
      </c>
      <c r="F267" s="167" t="s">
        <v>537</v>
      </c>
      <c r="G267" s="168" t="s">
        <v>134</v>
      </c>
      <c r="H267" s="169">
        <v>1</v>
      </c>
      <c r="I267" s="170"/>
      <c r="J267" s="171">
        <f>ROUND(I267*H267,2)</f>
        <v>0</v>
      </c>
      <c r="K267" s="167" t="s">
        <v>1</v>
      </c>
      <c r="L267" s="38"/>
      <c r="M267" s="172" t="s">
        <v>1</v>
      </c>
      <c r="N267" s="173" t="s">
        <v>41</v>
      </c>
      <c r="O267" s="76"/>
      <c r="P267" s="174">
        <f>O267*H267</f>
        <v>0</v>
      </c>
      <c r="Q267" s="174">
        <v>0</v>
      </c>
      <c r="R267" s="174">
        <f>Q267*H267</f>
        <v>0</v>
      </c>
      <c r="S267" s="174">
        <v>0</v>
      </c>
      <c r="T267" s="175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76" t="s">
        <v>215</v>
      </c>
      <c r="AT267" s="176" t="s">
        <v>131</v>
      </c>
      <c r="AU267" s="176" t="s">
        <v>137</v>
      </c>
      <c r="AY267" s="18" t="s">
        <v>128</v>
      </c>
      <c r="BE267" s="177">
        <f>IF(N267="základní",J267,0)</f>
        <v>0</v>
      </c>
      <c r="BF267" s="177">
        <f>IF(N267="snížená",J267,0)</f>
        <v>0</v>
      </c>
      <c r="BG267" s="177">
        <f>IF(N267="zákl. přenesená",J267,0)</f>
        <v>0</v>
      </c>
      <c r="BH267" s="177">
        <f>IF(N267="sníž. přenesená",J267,0)</f>
        <v>0</v>
      </c>
      <c r="BI267" s="177">
        <f>IF(N267="nulová",J267,0)</f>
        <v>0</v>
      </c>
      <c r="BJ267" s="18" t="s">
        <v>137</v>
      </c>
      <c r="BK267" s="177">
        <f>ROUND(I267*H267,2)</f>
        <v>0</v>
      </c>
      <c r="BL267" s="18" t="s">
        <v>215</v>
      </c>
      <c r="BM267" s="176" t="s">
        <v>538</v>
      </c>
    </row>
    <row r="268" s="2" customFormat="1" ht="16.5" customHeight="1">
      <c r="A268" s="37"/>
      <c r="B268" s="164"/>
      <c r="C268" s="165" t="s">
        <v>539</v>
      </c>
      <c r="D268" s="165" t="s">
        <v>131</v>
      </c>
      <c r="E268" s="166" t="s">
        <v>540</v>
      </c>
      <c r="F268" s="167" t="s">
        <v>541</v>
      </c>
      <c r="G268" s="168" t="s">
        <v>134</v>
      </c>
      <c r="H268" s="169">
        <v>1</v>
      </c>
      <c r="I268" s="170"/>
      <c r="J268" s="171">
        <f>ROUND(I268*H268,2)</f>
        <v>0</v>
      </c>
      <c r="K268" s="167" t="s">
        <v>1</v>
      </c>
      <c r="L268" s="38"/>
      <c r="M268" s="172" t="s">
        <v>1</v>
      </c>
      <c r="N268" s="173" t="s">
        <v>41</v>
      </c>
      <c r="O268" s="76"/>
      <c r="P268" s="174">
        <f>O268*H268</f>
        <v>0</v>
      </c>
      <c r="Q268" s="174">
        <v>0</v>
      </c>
      <c r="R268" s="174">
        <f>Q268*H268</f>
        <v>0</v>
      </c>
      <c r="S268" s="174">
        <v>0</v>
      </c>
      <c r="T268" s="175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76" t="s">
        <v>215</v>
      </c>
      <c r="AT268" s="176" t="s">
        <v>131</v>
      </c>
      <c r="AU268" s="176" t="s">
        <v>137</v>
      </c>
      <c r="AY268" s="18" t="s">
        <v>128</v>
      </c>
      <c r="BE268" s="177">
        <f>IF(N268="základní",J268,0)</f>
        <v>0</v>
      </c>
      <c r="BF268" s="177">
        <f>IF(N268="snížená",J268,0)</f>
        <v>0</v>
      </c>
      <c r="BG268" s="177">
        <f>IF(N268="zákl. přenesená",J268,0)</f>
        <v>0</v>
      </c>
      <c r="BH268" s="177">
        <f>IF(N268="sníž. přenesená",J268,0)</f>
        <v>0</v>
      </c>
      <c r="BI268" s="177">
        <f>IF(N268="nulová",J268,0)</f>
        <v>0</v>
      </c>
      <c r="BJ268" s="18" t="s">
        <v>137</v>
      </c>
      <c r="BK268" s="177">
        <f>ROUND(I268*H268,2)</f>
        <v>0</v>
      </c>
      <c r="BL268" s="18" t="s">
        <v>215</v>
      </c>
      <c r="BM268" s="176" t="s">
        <v>542</v>
      </c>
    </row>
    <row r="269" s="2" customFormat="1" ht="24.15" customHeight="1">
      <c r="A269" s="37"/>
      <c r="B269" s="164"/>
      <c r="C269" s="165" t="s">
        <v>543</v>
      </c>
      <c r="D269" s="165" t="s">
        <v>131</v>
      </c>
      <c r="E269" s="166" t="s">
        <v>544</v>
      </c>
      <c r="F269" s="167" t="s">
        <v>545</v>
      </c>
      <c r="G269" s="168" t="s">
        <v>134</v>
      </c>
      <c r="H269" s="169">
        <v>1</v>
      </c>
      <c r="I269" s="170"/>
      <c r="J269" s="171">
        <f>ROUND(I269*H269,2)</f>
        <v>0</v>
      </c>
      <c r="K269" s="167" t="s">
        <v>1</v>
      </c>
      <c r="L269" s="38"/>
      <c r="M269" s="172" t="s">
        <v>1</v>
      </c>
      <c r="N269" s="173" t="s">
        <v>41</v>
      </c>
      <c r="O269" s="76"/>
      <c r="P269" s="174">
        <f>O269*H269</f>
        <v>0</v>
      </c>
      <c r="Q269" s="174">
        <v>0</v>
      </c>
      <c r="R269" s="174">
        <f>Q269*H269</f>
        <v>0</v>
      </c>
      <c r="S269" s="174">
        <v>0</v>
      </c>
      <c r="T269" s="175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76" t="s">
        <v>215</v>
      </c>
      <c r="AT269" s="176" t="s">
        <v>131</v>
      </c>
      <c r="AU269" s="176" t="s">
        <v>137</v>
      </c>
      <c r="AY269" s="18" t="s">
        <v>128</v>
      </c>
      <c r="BE269" s="177">
        <f>IF(N269="základní",J269,0)</f>
        <v>0</v>
      </c>
      <c r="BF269" s="177">
        <f>IF(N269="snížená",J269,0)</f>
        <v>0</v>
      </c>
      <c r="BG269" s="177">
        <f>IF(N269="zákl. přenesená",J269,0)</f>
        <v>0</v>
      </c>
      <c r="BH269" s="177">
        <f>IF(N269="sníž. přenesená",J269,0)</f>
        <v>0</v>
      </c>
      <c r="BI269" s="177">
        <f>IF(N269="nulová",J269,0)</f>
        <v>0</v>
      </c>
      <c r="BJ269" s="18" t="s">
        <v>137</v>
      </c>
      <c r="BK269" s="177">
        <f>ROUND(I269*H269,2)</f>
        <v>0</v>
      </c>
      <c r="BL269" s="18" t="s">
        <v>215</v>
      </c>
      <c r="BM269" s="176" t="s">
        <v>546</v>
      </c>
    </row>
    <row r="270" s="2" customFormat="1" ht="16.5" customHeight="1">
      <c r="A270" s="37"/>
      <c r="B270" s="164"/>
      <c r="C270" s="165" t="s">
        <v>547</v>
      </c>
      <c r="D270" s="165" t="s">
        <v>131</v>
      </c>
      <c r="E270" s="166" t="s">
        <v>548</v>
      </c>
      <c r="F270" s="167" t="s">
        <v>549</v>
      </c>
      <c r="G270" s="168" t="s">
        <v>134</v>
      </c>
      <c r="H270" s="169">
        <v>1</v>
      </c>
      <c r="I270" s="170"/>
      <c r="J270" s="171">
        <f>ROUND(I270*H270,2)</f>
        <v>0</v>
      </c>
      <c r="K270" s="167" t="s">
        <v>1</v>
      </c>
      <c r="L270" s="38"/>
      <c r="M270" s="172" t="s">
        <v>1</v>
      </c>
      <c r="N270" s="173" t="s">
        <v>41</v>
      </c>
      <c r="O270" s="76"/>
      <c r="P270" s="174">
        <f>O270*H270</f>
        <v>0</v>
      </c>
      <c r="Q270" s="174">
        <v>0</v>
      </c>
      <c r="R270" s="174">
        <f>Q270*H270</f>
        <v>0</v>
      </c>
      <c r="S270" s="174">
        <v>0</v>
      </c>
      <c r="T270" s="175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76" t="s">
        <v>215</v>
      </c>
      <c r="AT270" s="176" t="s">
        <v>131</v>
      </c>
      <c r="AU270" s="176" t="s">
        <v>137</v>
      </c>
      <c r="AY270" s="18" t="s">
        <v>128</v>
      </c>
      <c r="BE270" s="177">
        <f>IF(N270="základní",J270,0)</f>
        <v>0</v>
      </c>
      <c r="BF270" s="177">
        <f>IF(N270="snížená",J270,0)</f>
        <v>0</v>
      </c>
      <c r="BG270" s="177">
        <f>IF(N270="zákl. přenesená",J270,0)</f>
        <v>0</v>
      </c>
      <c r="BH270" s="177">
        <f>IF(N270="sníž. přenesená",J270,0)</f>
        <v>0</v>
      </c>
      <c r="BI270" s="177">
        <f>IF(N270="nulová",J270,0)</f>
        <v>0</v>
      </c>
      <c r="BJ270" s="18" t="s">
        <v>137</v>
      </c>
      <c r="BK270" s="177">
        <f>ROUND(I270*H270,2)</f>
        <v>0</v>
      </c>
      <c r="BL270" s="18" t="s">
        <v>215</v>
      </c>
      <c r="BM270" s="176" t="s">
        <v>550</v>
      </c>
    </row>
    <row r="271" s="2" customFormat="1" ht="16.5" customHeight="1">
      <c r="A271" s="37"/>
      <c r="B271" s="164"/>
      <c r="C271" s="165" t="s">
        <v>551</v>
      </c>
      <c r="D271" s="165" t="s">
        <v>131</v>
      </c>
      <c r="E271" s="166" t="s">
        <v>552</v>
      </c>
      <c r="F271" s="167" t="s">
        <v>553</v>
      </c>
      <c r="G271" s="168" t="s">
        <v>134</v>
      </c>
      <c r="H271" s="169">
        <v>2</v>
      </c>
      <c r="I271" s="170"/>
      <c r="J271" s="171">
        <f>ROUND(I271*H271,2)</f>
        <v>0</v>
      </c>
      <c r="K271" s="167" t="s">
        <v>1</v>
      </c>
      <c r="L271" s="38"/>
      <c r="M271" s="172" t="s">
        <v>1</v>
      </c>
      <c r="N271" s="173" t="s">
        <v>41</v>
      </c>
      <c r="O271" s="76"/>
      <c r="P271" s="174">
        <f>O271*H271</f>
        <v>0</v>
      </c>
      <c r="Q271" s="174">
        <v>0</v>
      </c>
      <c r="R271" s="174">
        <f>Q271*H271</f>
        <v>0</v>
      </c>
      <c r="S271" s="174">
        <v>0</v>
      </c>
      <c r="T271" s="175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76" t="s">
        <v>215</v>
      </c>
      <c r="AT271" s="176" t="s">
        <v>131</v>
      </c>
      <c r="AU271" s="176" t="s">
        <v>137</v>
      </c>
      <c r="AY271" s="18" t="s">
        <v>128</v>
      </c>
      <c r="BE271" s="177">
        <f>IF(N271="základní",J271,0)</f>
        <v>0</v>
      </c>
      <c r="BF271" s="177">
        <f>IF(N271="snížená",J271,0)</f>
        <v>0</v>
      </c>
      <c r="BG271" s="177">
        <f>IF(N271="zákl. přenesená",J271,0)</f>
        <v>0</v>
      </c>
      <c r="BH271" s="177">
        <f>IF(N271="sníž. přenesená",J271,0)</f>
        <v>0</v>
      </c>
      <c r="BI271" s="177">
        <f>IF(N271="nulová",J271,0)</f>
        <v>0</v>
      </c>
      <c r="BJ271" s="18" t="s">
        <v>137</v>
      </c>
      <c r="BK271" s="177">
        <f>ROUND(I271*H271,2)</f>
        <v>0</v>
      </c>
      <c r="BL271" s="18" t="s">
        <v>215</v>
      </c>
      <c r="BM271" s="176" t="s">
        <v>554</v>
      </c>
    </row>
    <row r="272" s="2" customFormat="1" ht="24.15" customHeight="1">
      <c r="A272" s="37"/>
      <c r="B272" s="164"/>
      <c r="C272" s="165" t="s">
        <v>555</v>
      </c>
      <c r="D272" s="165" t="s">
        <v>131</v>
      </c>
      <c r="E272" s="166" t="s">
        <v>556</v>
      </c>
      <c r="F272" s="167" t="s">
        <v>557</v>
      </c>
      <c r="G272" s="168" t="s">
        <v>326</v>
      </c>
      <c r="H272" s="203"/>
      <c r="I272" s="170"/>
      <c r="J272" s="171">
        <f>ROUND(I272*H272,2)</f>
        <v>0</v>
      </c>
      <c r="K272" s="167" t="s">
        <v>135</v>
      </c>
      <c r="L272" s="38"/>
      <c r="M272" s="172" t="s">
        <v>1</v>
      </c>
      <c r="N272" s="173" t="s">
        <v>41</v>
      </c>
      <c r="O272" s="76"/>
      <c r="P272" s="174">
        <f>O272*H272</f>
        <v>0</v>
      </c>
      <c r="Q272" s="174">
        <v>0</v>
      </c>
      <c r="R272" s="174">
        <f>Q272*H272</f>
        <v>0</v>
      </c>
      <c r="S272" s="174">
        <v>0</v>
      </c>
      <c r="T272" s="175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76" t="s">
        <v>215</v>
      </c>
      <c r="AT272" s="176" t="s">
        <v>131</v>
      </c>
      <c r="AU272" s="176" t="s">
        <v>137</v>
      </c>
      <c r="AY272" s="18" t="s">
        <v>128</v>
      </c>
      <c r="BE272" s="177">
        <f>IF(N272="základní",J272,0)</f>
        <v>0</v>
      </c>
      <c r="BF272" s="177">
        <f>IF(N272="snížená",J272,0)</f>
        <v>0</v>
      </c>
      <c r="BG272" s="177">
        <f>IF(N272="zákl. přenesená",J272,0)</f>
        <v>0</v>
      </c>
      <c r="BH272" s="177">
        <f>IF(N272="sníž. přenesená",J272,0)</f>
        <v>0</v>
      </c>
      <c r="BI272" s="177">
        <f>IF(N272="nulová",J272,0)</f>
        <v>0</v>
      </c>
      <c r="BJ272" s="18" t="s">
        <v>137</v>
      </c>
      <c r="BK272" s="177">
        <f>ROUND(I272*H272,2)</f>
        <v>0</v>
      </c>
      <c r="BL272" s="18" t="s">
        <v>215</v>
      </c>
      <c r="BM272" s="176" t="s">
        <v>558</v>
      </c>
    </row>
    <row r="273" s="12" customFormat="1" ht="22.8" customHeight="1">
      <c r="A273" s="12"/>
      <c r="B273" s="151"/>
      <c r="C273" s="12"/>
      <c r="D273" s="152" t="s">
        <v>74</v>
      </c>
      <c r="E273" s="162" t="s">
        <v>559</v>
      </c>
      <c r="F273" s="162" t="s">
        <v>560</v>
      </c>
      <c r="G273" s="12"/>
      <c r="H273" s="12"/>
      <c r="I273" s="154"/>
      <c r="J273" s="163">
        <f>BK273</f>
        <v>0</v>
      </c>
      <c r="K273" s="12"/>
      <c r="L273" s="151"/>
      <c r="M273" s="156"/>
      <c r="N273" s="157"/>
      <c r="O273" s="157"/>
      <c r="P273" s="158">
        <f>SUM(P274:P277)</f>
        <v>0</v>
      </c>
      <c r="Q273" s="157"/>
      <c r="R273" s="158">
        <f>SUM(R274:R277)</f>
        <v>0.00044999999999999999</v>
      </c>
      <c r="S273" s="157"/>
      <c r="T273" s="159">
        <f>SUM(T274:T277)</f>
        <v>0.00029999999999999997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152" t="s">
        <v>137</v>
      </c>
      <c r="AT273" s="160" t="s">
        <v>74</v>
      </c>
      <c r="AU273" s="160" t="s">
        <v>80</v>
      </c>
      <c r="AY273" s="152" t="s">
        <v>128</v>
      </c>
      <c r="BK273" s="161">
        <f>SUM(BK274:BK277)</f>
        <v>0</v>
      </c>
    </row>
    <row r="274" s="2" customFormat="1" ht="24.15" customHeight="1">
      <c r="A274" s="37"/>
      <c r="B274" s="164"/>
      <c r="C274" s="165" t="s">
        <v>561</v>
      </c>
      <c r="D274" s="165" t="s">
        <v>131</v>
      </c>
      <c r="E274" s="166" t="s">
        <v>562</v>
      </c>
      <c r="F274" s="167" t="s">
        <v>563</v>
      </c>
      <c r="G274" s="168" t="s">
        <v>134</v>
      </c>
      <c r="H274" s="169">
        <v>1</v>
      </c>
      <c r="I274" s="170"/>
      <c r="J274" s="171">
        <f>ROUND(I274*H274,2)</f>
        <v>0</v>
      </c>
      <c r="K274" s="167" t="s">
        <v>388</v>
      </c>
      <c r="L274" s="38"/>
      <c r="M274" s="172" t="s">
        <v>1</v>
      </c>
      <c r="N274" s="173" t="s">
        <v>41</v>
      </c>
      <c r="O274" s="76"/>
      <c r="P274" s="174">
        <f>O274*H274</f>
        <v>0</v>
      </c>
      <c r="Q274" s="174">
        <v>0</v>
      </c>
      <c r="R274" s="174">
        <f>Q274*H274</f>
        <v>0</v>
      </c>
      <c r="S274" s="174">
        <v>0</v>
      </c>
      <c r="T274" s="175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76" t="s">
        <v>215</v>
      </c>
      <c r="AT274" s="176" t="s">
        <v>131</v>
      </c>
      <c r="AU274" s="176" t="s">
        <v>137</v>
      </c>
      <c r="AY274" s="18" t="s">
        <v>128</v>
      </c>
      <c r="BE274" s="177">
        <f>IF(N274="základní",J274,0)</f>
        <v>0</v>
      </c>
      <c r="BF274" s="177">
        <f>IF(N274="snížená",J274,0)</f>
        <v>0</v>
      </c>
      <c r="BG274" s="177">
        <f>IF(N274="zákl. přenesená",J274,0)</f>
        <v>0</v>
      </c>
      <c r="BH274" s="177">
        <f>IF(N274="sníž. přenesená",J274,0)</f>
        <v>0</v>
      </c>
      <c r="BI274" s="177">
        <f>IF(N274="nulová",J274,0)</f>
        <v>0</v>
      </c>
      <c r="BJ274" s="18" t="s">
        <v>137</v>
      </c>
      <c r="BK274" s="177">
        <f>ROUND(I274*H274,2)</f>
        <v>0</v>
      </c>
      <c r="BL274" s="18" t="s">
        <v>215</v>
      </c>
      <c r="BM274" s="176" t="s">
        <v>564</v>
      </c>
    </row>
    <row r="275" s="2" customFormat="1" ht="16.5" customHeight="1">
      <c r="A275" s="37"/>
      <c r="B275" s="164"/>
      <c r="C275" s="204" t="s">
        <v>565</v>
      </c>
      <c r="D275" s="204" t="s">
        <v>399</v>
      </c>
      <c r="E275" s="205" t="s">
        <v>566</v>
      </c>
      <c r="F275" s="206" t="s">
        <v>567</v>
      </c>
      <c r="G275" s="207" t="s">
        <v>134</v>
      </c>
      <c r="H275" s="208">
        <v>1</v>
      </c>
      <c r="I275" s="209"/>
      <c r="J275" s="210">
        <f>ROUND(I275*H275,2)</f>
        <v>0</v>
      </c>
      <c r="K275" s="206" t="s">
        <v>388</v>
      </c>
      <c r="L275" s="211"/>
      <c r="M275" s="212" t="s">
        <v>1</v>
      </c>
      <c r="N275" s="213" t="s">
        <v>41</v>
      </c>
      <c r="O275" s="76"/>
      <c r="P275" s="174">
        <f>O275*H275</f>
        <v>0</v>
      </c>
      <c r="Q275" s="174">
        <v>0.00044999999999999999</v>
      </c>
      <c r="R275" s="174">
        <f>Q275*H275</f>
        <v>0.00044999999999999999</v>
      </c>
      <c r="S275" s="174">
        <v>0</v>
      </c>
      <c r="T275" s="175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76" t="s">
        <v>292</v>
      </c>
      <c r="AT275" s="176" t="s">
        <v>399</v>
      </c>
      <c r="AU275" s="176" t="s">
        <v>137</v>
      </c>
      <c r="AY275" s="18" t="s">
        <v>128</v>
      </c>
      <c r="BE275" s="177">
        <f>IF(N275="základní",J275,0)</f>
        <v>0</v>
      </c>
      <c r="BF275" s="177">
        <f>IF(N275="snížená",J275,0)</f>
        <v>0</v>
      </c>
      <c r="BG275" s="177">
        <f>IF(N275="zákl. přenesená",J275,0)</f>
        <v>0</v>
      </c>
      <c r="BH275" s="177">
        <f>IF(N275="sníž. přenesená",J275,0)</f>
        <v>0</v>
      </c>
      <c r="BI275" s="177">
        <f>IF(N275="nulová",J275,0)</f>
        <v>0</v>
      </c>
      <c r="BJ275" s="18" t="s">
        <v>137</v>
      </c>
      <c r="BK275" s="177">
        <f>ROUND(I275*H275,2)</f>
        <v>0</v>
      </c>
      <c r="BL275" s="18" t="s">
        <v>215</v>
      </c>
      <c r="BM275" s="176" t="s">
        <v>568</v>
      </c>
    </row>
    <row r="276" s="2" customFormat="1" ht="21.75" customHeight="1">
      <c r="A276" s="37"/>
      <c r="B276" s="164"/>
      <c r="C276" s="165" t="s">
        <v>569</v>
      </c>
      <c r="D276" s="165" t="s">
        <v>131</v>
      </c>
      <c r="E276" s="166" t="s">
        <v>570</v>
      </c>
      <c r="F276" s="167" t="s">
        <v>571</v>
      </c>
      <c r="G276" s="168" t="s">
        <v>134</v>
      </c>
      <c r="H276" s="169">
        <v>1</v>
      </c>
      <c r="I276" s="170"/>
      <c r="J276" s="171">
        <f>ROUND(I276*H276,2)</f>
        <v>0</v>
      </c>
      <c r="K276" s="167" t="s">
        <v>388</v>
      </c>
      <c r="L276" s="38"/>
      <c r="M276" s="172" t="s">
        <v>1</v>
      </c>
      <c r="N276" s="173" t="s">
        <v>41</v>
      </c>
      <c r="O276" s="76"/>
      <c r="P276" s="174">
        <f>O276*H276</f>
        <v>0</v>
      </c>
      <c r="Q276" s="174">
        <v>0</v>
      </c>
      <c r="R276" s="174">
        <f>Q276*H276</f>
        <v>0</v>
      </c>
      <c r="S276" s="174">
        <v>0.00029999999999999997</v>
      </c>
      <c r="T276" s="175">
        <f>S276*H276</f>
        <v>0.00029999999999999997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76" t="s">
        <v>215</v>
      </c>
      <c r="AT276" s="176" t="s">
        <v>131</v>
      </c>
      <c r="AU276" s="176" t="s">
        <v>137</v>
      </c>
      <c r="AY276" s="18" t="s">
        <v>128</v>
      </c>
      <c r="BE276" s="177">
        <f>IF(N276="základní",J276,0)</f>
        <v>0</v>
      </c>
      <c r="BF276" s="177">
        <f>IF(N276="snížená",J276,0)</f>
        <v>0</v>
      </c>
      <c r="BG276" s="177">
        <f>IF(N276="zákl. přenesená",J276,0)</f>
        <v>0</v>
      </c>
      <c r="BH276" s="177">
        <f>IF(N276="sníž. přenesená",J276,0)</f>
        <v>0</v>
      </c>
      <c r="BI276" s="177">
        <f>IF(N276="nulová",J276,0)</f>
        <v>0</v>
      </c>
      <c r="BJ276" s="18" t="s">
        <v>137</v>
      </c>
      <c r="BK276" s="177">
        <f>ROUND(I276*H276,2)</f>
        <v>0</v>
      </c>
      <c r="BL276" s="18" t="s">
        <v>215</v>
      </c>
      <c r="BM276" s="176" t="s">
        <v>572</v>
      </c>
    </row>
    <row r="277" s="2" customFormat="1" ht="24.15" customHeight="1">
      <c r="A277" s="37"/>
      <c r="B277" s="164"/>
      <c r="C277" s="165" t="s">
        <v>573</v>
      </c>
      <c r="D277" s="165" t="s">
        <v>131</v>
      </c>
      <c r="E277" s="166" t="s">
        <v>574</v>
      </c>
      <c r="F277" s="167" t="s">
        <v>575</v>
      </c>
      <c r="G277" s="168" t="s">
        <v>326</v>
      </c>
      <c r="H277" s="203"/>
      <c r="I277" s="170"/>
      <c r="J277" s="171">
        <f>ROUND(I277*H277,2)</f>
        <v>0</v>
      </c>
      <c r="K277" s="167" t="s">
        <v>135</v>
      </c>
      <c r="L277" s="38"/>
      <c r="M277" s="172" t="s">
        <v>1</v>
      </c>
      <c r="N277" s="173" t="s">
        <v>41</v>
      </c>
      <c r="O277" s="76"/>
      <c r="P277" s="174">
        <f>O277*H277</f>
        <v>0</v>
      </c>
      <c r="Q277" s="174">
        <v>0</v>
      </c>
      <c r="R277" s="174">
        <f>Q277*H277</f>
        <v>0</v>
      </c>
      <c r="S277" s="174">
        <v>0</v>
      </c>
      <c r="T277" s="175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76" t="s">
        <v>215</v>
      </c>
      <c r="AT277" s="176" t="s">
        <v>131</v>
      </c>
      <c r="AU277" s="176" t="s">
        <v>137</v>
      </c>
      <c r="AY277" s="18" t="s">
        <v>128</v>
      </c>
      <c r="BE277" s="177">
        <f>IF(N277="základní",J277,0)</f>
        <v>0</v>
      </c>
      <c r="BF277" s="177">
        <f>IF(N277="snížená",J277,0)</f>
        <v>0</v>
      </c>
      <c r="BG277" s="177">
        <f>IF(N277="zákl. přenesená",J277,0)</f>
        <v>0</v>
      </c>
      <c r="BH277" s="177">
        <f>IF(N277="sníž. přenesená",J277,0)</f>
        <v>0</v>
      </c>
      <c r="BI277" s="177">
        <f>IF(N277="nulová",J277,0)</f>
        <v>0</v>
      </c>
      <c r="BJ277" s="18" t="s">
        <v>137</v>
      </c>
      <c r="BK277" s="177">
        <f>ROUND(I277*H277,2)</f>
        <v>0</v>
      </c>
      <c r="BL277" s="18" t="s">
        <v>215</v>
      </c>
      <c r="BM277" s="176" t="s">
        <v>576</v>
      </c>
    </row>
    <row r="278" s="12" customFormat="1" ht="22.8" customHeight="1">
      <c r="A278" s="12"/>
      <c r="B278" s="151"/>
      <c r="C278" s="12"/>
      <c r="D278" s="152" t="s">
        <v>74</v>
      </c>
      <c r="E278" s="162" t="s">
        <v>577</v>
      </c>
      <c r="F278" s="162" t="s">
        <v>578</v>
      </c>
      <c r="G278" s="12"/>
      <c r="H278" s="12"/>
      <c r="I278" s="154"/>
      <c r="J278" s="163">
        <f>BK278</f>
        <v>0</v>
      </c>
      <c r="K278" s="12"/>
      <c r="L278" s="151"/>
      <c r="M278" s="156"/>
      <c r="N278" s="157"/>
      <c r="O278" s="157"/>
      <c r="P278" s="158">
        <f>SUM(P279:P288)</f>
        <v>0</v>
      </c>
      <c r="Q278" s="157"/>
      <c r="R278" s="158">
        <f>SUM(R279:R288)</f>
        <v>0</v>
      </c>
      <c r="S278" s="157"/>
      <c r="T278" s="159">
        <f>SUM(T279:T288)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152" t="s">
        <v>137</v>
      </c>
      <c r="AT278" s="160" t="s">
        <v>74</v>
      </c>
      <c r="AU278" s="160" t="s">
        <v>80</v>
      </c>
      <c r="AY278" s="152" t="s">
        <v>128</v>
      </c>
      <c r="BK278" s="161">
        <f>SUM(BK279:BK288)</f>
        <v>0</v>
      </c>
    </row>
    <row r="279" s="2" customFormat="1" ht="16.5" customHeight="1">
      <c r="A279" s="37"/>
      <c r="B279" s="164"/>
      <c r="C279" s="165" t="s">
        <v>579</v>
      </c>
      <c r="D279" s="165" t="s">
        <v>131</v>
      </c>
      <c r="E279" s="166" t="s">
        <v>580</v>
      </c>
      <c r="F279" s="167" t="s">
        <v>581</v>
      </c>
      <c r="G279" s="168" t="s">
        <v>223</v>
      </c>
      <c r="H279" s="169">
        <v>1</v>
      </c>
      <c r="I279" s="170"/>
      <c r="J279" s="171">
        <f>ROUND(I279*H279,2)</f>
        <v>0</v>
      </c>
      <c r="K279" s="167" t="s">
        <v>1</v>
      </c>
      <c r="L279" s="38"/>
      <c r="M279" s="172" t="s">
        <v>1</v>
      </c>
      <c r="N279" s="173" t="s">
        <v>41</v>
      </c>
      <c r="O279" s="76"/>
      <c r="P279" s="174">
        <f>O279*H279</f>
        <v>0</v>
      </c>
      <c r="Q279" s="174">
        <v>0</v>
      </c>
      <c r="R279" s="174">
        <f>Q279*H279</f>
        <v>0</v>
      </c>
      <c r="S279" s="174">
        <v>0</v>
      </c>
      <c r="T279" s="175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176" t="s">
        <v>215</v>
      </c>
      <c r="AT279" s="176" t="s">
        <v>131</v>
      </c>
      <c r="AU279" s="176" t="s">
        <v>137</v>
      </c>
      <c r="AY279" s="18" t="s">
        <v>128</v>
      </c>
      <c r="BE279" s="177">
        <f>IF(N279="základní",J279,0)</f>
        <v>0</v>
      </c>
      <c r="BF279" s="177">
        <f>IF(N279="snížená",J279,0)</f>
        <v>0</v>
      </c>
      <c r="BG279" s="177">
        <f>IF(N279="zákl. přenesená",J279,0)</f>
        <v>0</v>
      </c>
      <c r="BH279" s="177">
        <f>IF(N279="sníž. přenesená",J279,0)</f>
        <v>0</v>
      </c>
      <c r="BI279" s="177">
        <f>IF(N279="nulová",J279,0)</f>
        <v>0</v>
      </c>
      <c r="BJ279" s="18" t="s">
        <v>137</v>
      </c>
      <c r="BK279" s="177">
        <f>ROUND(I279*H279,2)</f>
        <v>0</v>
      </c>
      <c r="BL279" s="18" t="s">
        <v>215</v>
      </c>
      <c r="BM279" s="176" t="s">
        <v>582</v>
      </c>
    </row>
    <row r="280" s="2" customFormat="1" ht="33" customHeight="1">
      <c r="A280" s="37"/>
      <c r="B280" s="164"/>
      <c r="C280" s="165" t="s">
        <v>583</v>
      </c>
      <c r="D280" s="165" t="s">
        <v>131</v>
      </c>
      <c r="E280" s="166" t="s">
        <v>584</v>
      </c>
      <c r="F280" s="167" t="s">
        <v>585</v>
      </c>
      <c r="G280" s="168" t="s">
        <v>223</v>
      </c>
      <c r="H280" s="169">
        <v>1</v>
      </c>
      <c r="I280" s="170"/>
      <c r="J280" s="171">
        <f>ROUND(I280*H280,2)</f>
        <v>0</v>
      </c>
      <c r="K280" s="167" t="s">
        <v>1</v>
      </c>
      <c r="L280" s="38"/>
      <c r="M280" s="172" t="s">
        <v>1</v>
      </c>
      <c r="N280" s="173" t="s">
        <v>41</v>
      </c>
      <c r="O280" s="76"/>
      <c r="P280" s="174">
        <f>O280*H280</f>
        <v>0</v>
      </c>
      <c r="Q280" s="174">
        <v>0</v>
      </c>
      <c r="R280" s="174">
        <f>Q280*H280</f>
        <v>0</v>
      </c>
      <c r="S280" s="174">
        <v>0</v>
      </c>
      <c r="T280" s="175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76" t="s">
        <v>215</v>
      </c>
      <c r="AT280" s="176" t="s">
        <v>131</v>
      </c>
      <c r="AU280" s="176" t="s">
        <v>137</v>
      </c>
      <c r="AY280" s="18" t="s">
        <v>128</v>
      </c>
      <c r="BE280" s="177">
        <f>IF(N280="základní",J280,0)</f>
        <v>0</v>
      </c>
      <c r="BF280" s="177">
        <f>IF(N280="snížená",J280,0)</f>
        <v>0</v>
      </c>
      <c r="BG280" s="177">
        <f>IF(N280="zákl. přenesená",J280,0)</f>
        <v>0</v>
      </c>
      <c r="BH280" s="177">
        <f>IF(N280="sníž. přenesená",J280,0)</f>
        <v>0</v>
      </c>
      <c r="BI280" s="177">
        <f>IF(N280="nulová",J280,0)</f>
        <v>0</v>
      </c>
      <c r="BJ280" s="18" t="s">
        <v>137</v>
      </c>
      <c r="BK280" s="177">
        <f>ROUND(I280*H280,2)</f>
        <v>0</v>
      </c>
      <c r="BL280" s="18" t="s">
        <v>215</v>
      </c>
      <c r="BM280" s="176" t="s">
        <v>586</v>
      </c>
    </row>
    <row r="281" s="2" customFormat="1" ht="24.15" customHeight="1">
      <c r="A281" s="37"/>
      <c r="B281" s="164"/>
      <c r="C281" s="165" t="s">
        <v>587</v>
      </c>
      <c r="D281" s="165" t="s">
        <v>131</v>
      </c>
      <c r="E281" s="166" t="s">
        <v>588</v>
      </c>
      <c r="F281" s="167" t="s">
        <v>589</v>
      </c>
      <c r="G281" s="168" t="s">
        <v>223</v>
      </c>
      <c r="H281" s="169">
        <v>2</v>
      </c>
      <c r="I281" s="170"/>
      <c r="J281" s="171">
        <f>ROUND(I281*H281,2)</f>
        <v>0</v>
      </c>
      <c r="K281" s="167" t="s">
        <v>1</v>
      </c>
      <c r="L281" s="38"/>
      <c r="M281" s="172" t="s">
        <v>1</v>
      </c>
      <c r="N281" s="173" t="s">
        <v>41</v>
      </c>
      <c r="O281" s="76"/>
      <c r="P281" s="174">
        <f>O281*H281</f>
        <v>0</v>
      </c>
      <c r="Q281" s="174">
        <v>0</v>
      </c>
      <c r="R281" s="174">
        <f>Q281*H281</f>
        <v>0</v>
      </c>
      <c r="S281" s="174">
        <v>0</v>
      </c>
      <c r="T281" s="175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76" t="s">
        <v>215</v>
      </c>
      <c r="AT281" s="176" t="s">
        <v>131</v>
      </c>
      <c r="AU281" s="176" t="s">
        <v>137</v>
      </c>
      <c r="AY281" s="18" t="s">
        <v>128</v>
      </c>
      <c r="BE281" s="177">
        <f>IF(N281="základní",J281,0)</f>
        <v>0</v>
      </c>
      <c r="BF281" s="177">
        <f>IF(N281="snížená",J281,0)</f>
        <v>0</v>
      </c>
      <c r="BG281" s="177">
        <f>IF(N281="zákl. přenesená",J281,0)</f>
        <v>0</v>
      </c>
      <c r="BH281" s="177">
        <f>IF(N281="sníž. přenesená",J281,0)</f>
        <v>0</v>
      </c>
      <c r="BI281" s="177">
        <f>IF(N281="nulová",J281,0)</f>
        <v>0</v>
      </c>
      <c r="BJ281" s="18" t="s">
        <v>137</v>
      </c>
      <c r="BK281" s="177">
        <f>ROUND(I281*H281,2)</f>
        <v>0</v>
      </c>
      <c r="BL281" s="18" t="s">
        <v>215</v>
      </c>
      <c r="BM281" s="176" t="s">
        <v>590</v>
      </c>
    </row>
    <row r="282" s="2" customFormat="1" ht="24.15" customHeight="1">
      <c r="A282" s="37"/>
      <c r="B282" s="164"/>
      <c r="C282" s="165" t="s">
        <v>591</v>
      </c>
      <c r="D282" s="165" t="s">
        <v>131</v>
      </c>
      <c r="E282" s="166" t="s">
        <v>592</v>
      </c>
      <c r="F282" s="167" t="s">
        <v>593</v>
      </c>
      <c r="G282" s="168" t="s">
        <v>223</v>
      </c>
      <c r="H282" s="169">
        <v>2</v>
      </c>
      <c r="I282" s="170"/>
      <c r="J282" s="171">
        <f>ROUND(I282*H282,2)</f>
        <v>0</v>
      </c>
      <c r="K282" s="167" t="s">
        <v>1</v>
      </c>
      <c r="L282" s="38"/>
      <c r="M282" s="172" t="s">
        <v>1</v>
      </c>
      <c r="N282" s="173" t="s">
        <v>41</v>
      </c>
      <c r="O282" s="76"/>
      <c r="P282" s="174">
        <f>O282*H282</f>
        <v>0</v>
      </c>
      <c r="Q282" s="174">
        <v>0</v>
      </c>
      <c r="R282" s="174">
        <f>Q282*H282</f>
        <v>0</v>
      </c>
      <c r="S282" s="174">
        <v>0</v>
      </c>
      <c r="T282" s="175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76" t="s">
        <v>215</v>
      </c>
      <c r="AT282" s="176" t="s">
        <v>131</v>
      </c>
      <c r="AU282" s="176" t="s">
        <v>137</v>
      </c>
      <c r="AY282" s="18" t="s">
        <v>128</v>
      </c>
      <c r="BE282" s="177">
        <f>IF(N282="základní",J282,0)</f>
        <v>0</v>
      </c>
      <c r="BF282" s="177">
        <f>IF(N282="snížená",J282,0)</f>
        <v>0</v>
      </c>
      <c r="BG282" s="177">
        <f>IF(N282="zákl. přenesená",J282,0)</f>
        <v>0</v>
      </c>
      <c r="BH282" s="177">
        <f>IF(N282="sníž. přenesená",J282,0)</f>
        <v>0</v>
      </c>
      <c r="BI282" s="177">
        <f>IF(N282="nulová",J282,0)</f>
        <v>0</v>
      </c>
      <c r="BJ282" s="18" t="s">
        <v>137</v>
      </c>
      <c r="BK282" s="177">
        <f>ROUND(I282*H282,2)</f>
        <v>0</v>
      </c>
      <c r="BL282" s="18" t="s">
        <v>215</v>
      </c>
      <c r="BM282" s="176" t="s">
        <v>594</v>
      </c>
    </row>
    <row r="283" s="2" customFormat="1" ht="37.8" customHeight="1">
      <c r="A283" s="37"/>
      <c r="B283" s="164"/>
      <c r="C283" s="165" t="s">
        <v>595</v>
      </c>
      <c r="D283" s="165" t="s">
        <v>131</v>
      </c>
      <c r="E283" s="166" t="s">
        <v>596</v>
      </c>
      <c r="F283" s="167" t="s">
        <v>597</v>
      </c>
      <c r="G283" s="168" t="s">
        <v>223</v>
      </c>
      <c r="H283" s="169">
        <v>1</v>
      </c>
      <c r="I283" s="170"/>
      <c r="J283" s="171">
        <f>ROUND(I283*H283,2)</f>
        <v>0</v>
      </c>
      <c r="K283" s="167" t="s">
        <v>1</v>
      </c>
      <c r="L283" s="38"/>
      <c r="M283" s="172" t="s">
        <v>1</v>
      </c>
      <c r="N283" s="173" t="s">
        <v>41</v>
      </c>
      <c r="O283" s="76"/>
      <c r="P283" s="174">
        <f>O283*H283</f>
        <v>0</v>
      </c>
      <c r="Q283" s="174">
        <v>0</v>
      </c>
      <c r="R283" s="174">
        <f>Q283*H283</f>
        <v>0</v>
      </c>
      <c r="S283" s="174">
        <v>0</v>
      </c>
      <c r="T283" s="175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176" t="s">
        <v>215</v>
      </c>
      <c r="AT283" s="176" t="s">
        <v>131</v>
      </c>
      <c r="AU283" s="176" t="s">
        <v>137</v>
      </c>
      <c r="AY283" s="18" t="s">
        <v>128</v>
      </c>
      <c r="BE283" s="177">
        <f>IF(N283="základní",J283,0)</f>
        <v>0</v>
      </c>
      <c r="BF283" s="177">
        <f>IF(N283="snížená",J283,0)</f>
        <v>0</v>
      </c>
      <c r="BG283" s="177">
        <f>IF(N283="zákl. přenesená",J283,0)</f>
        <v>0</v>
      </c>
      <c r="BH283" s="177">
        <f>IF(N283="sníž. přenesená",J283,0)</f>
        <v>0</v>
      </c>
      <c r="BI283" s="177">
        <f>IF(N283="nulová",J283,0)</f>
        <v>0</v>
      </c>
      <c r="BJ283" s="18" t="s">
        <v>137</v>
      </c>
      <c r="BK283" s="177">
        <f>ROUND(I283*H283,2)</f>
        <v>0</v>
      </c>
      <c r="BL283" s="18" t="s">
        <v>215</v>
      </c>
      <c r="BM283" s="176" t="s">
        <v>598</v>
      </c>
    </row>
    <row r="284" s="2" customFormat="1" ht="24.15" customHeight="1">
      <c r="A284" s="37"/>
      <c r="B284" s="164"/>
      <c r="C284" s="165" t="s">
        <v>599</v>
      </c>
      <c r="D284" s="165" t="s">
        <v>131</v>
      </c>
      <c r="E284" s="166" t="s">
        <v>600</v>
      </c>
      <c r="F284" s="167" t="s">
        <v>601</v>
      </c>
      <c r="G284" s="168" t="s">
        <v>223</v>
      </c>
      <c r="H284" s="169">
        <v>1</v>
      </c>
      <c r="I284" s="170"/>
      <c r="J284" s="171">
        <f>ROUND(I284*H284,2)</f>
        <v>0</v>
      </c>
      <c r="K284" s="167" t="s">
        <v>1</v>
      </c>
      <c r="L284" s="38"/>
      <c r="M284" s="172" t="s">
        <v>1</v>
      </c>
      <c r="N284" s="173" t="s">
        <v>41</v>
      </c>
      <c r="O284" s="76"/>
      <c r="P284" s="174">
        <f>O284*H284</f>
        <v>0</v>
      </c>
      <c r="Q284" s="174">
        <v>0</v>
      </c>
      <c r="R284" s="174">
        <f>Q284*H284</f>
        <v>0</v>
      </c>
      <c r="S284" s="174">
        <v>0</v>
      </c>
      <c r="T284" s="175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76" t="s">
        <v>215</v>
      </c>
      <c r="AT284" s="176" t="s">
        <v>131</v>
      </c>
      <c r="AU284" s="176" t="s">
        <v>137</v>
      </c>
      <c r="AY284" s="18" t="s">
        <v>128</v>
      </c>
      <c r="BE284" s="177">
        <f>IF(N284="základní",J284,0)</f>
        <v>0</v>
      </c>
      <c r="BF284" s="177">
        <f>IF(N284="snížená",J284,0)</f>
        <v>0</v>
      </c>
      <c r="BG284" s="177">
        <f>IF(N284="zákl. přenesená",J284,0)</f>
        <v>0</v>
      </c>
      <c r="BH284" s="177">
        <f>IF(N284="sníž. přenesená",J284,0)</f>
        <v>0</v>
      </c>
      <c r="BI284" s="177">
        <f>IF(N284="nulová",J284,0)</f>
        <v>0</v>
      </c>
      <c r="BJ284" s="18" t="s">
        <v>137</v>
      </c>
      <c r="BK284" s="177">
        <f>ROUND(I284*H284,2)</f>
        <v>0</v>
      </c>
      <c r="BL284" s="18" t="s">
        <v>215</v>
      </c>
      <c r="BM284" s="176" t="s">
        <v>602</v>
      </c>
    </row>
    <row r="285" s="2" customFormat="1" ht="24.15" customHeight="1">
      <c r="A285" s="37"/>
      <c r="B285" s="164"/>
      <c r="C285" s="165" t="s">
        <v>603</v>
      </c>
      <c r="D285" s="165" t="s">
        <v>131</v>
      </c>
      <c r="E285" s="166" t="s">
        <v>604</v>
      </c>
      <c r="F285" s="167" t="s">
        <v>605</v>
      </c>
      <c r="G285" s="168" t="s">
        <v>223</v>
      </c>
      <c r="H285" s="169">
        <v>1</v>
      </c>
      <c r="I285" s="170"/>
      <c r="J285" s="171">
        <f>ROUND(I285*H285,2)</f>
        <v>0</v>
      </c>
      <c r="K285" s="167" t="s">
        <v>1</v>
      </c>
      <c r="L285" s="38"/>
      <c r="M285" s="172" t="s">
        <v>1</v>
      </c>
      <c r="N285" s="173" t="s">
        <v>41</v>
      </c>
      <c r="O285" s="76"/>
      <c r="P285" s="174">
        <f>O285*H285</f>
        <v>0</v>
      </c>
      <c r="Q285" s="174">
        <v>0</v>
      </c>
      <c r="R285" s="174">
        <f>Q285*H285</f>
        <v>0</v>
      </c>
      <c r="S285" s="174">
        <v>0</v>
      </c>
      <c r="T285" s="175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76" t="s">
        <v>215</v>
      </c>
      <c r="AT285" s="176" t="s">
        <v>131</v>
      </c>
      <c r="AU285" s="176" t="s">
        <v>137</v>
      </c>
      <c r="AY285" s="18" t="s">
        <v>128</v>
      </c>
      <c r="BE285" s="177">
        <f>IF(N285="základní",J285,0)</f>
        <v>0</v>
      </c>
      <c r="BF285" s="177">
        <f>IF(N285="snížená",J285,0)</f>
        <v>0</v>
      </c>
      <c r="BG285" s="177">
        <f>IF(N285="zákl. přenesená",J285,0)</f>
        <v>0</v>
      </c>
      <c r="BH285" s="177">
        <f>IF(N285="sníž. přenesená",J285,0)</f>
        <v>0</v>
      </c>
      <c r="BI285" s="177">
        <f>IF(N285="nulová",J285,0)</f>
        <v>0</v>
      </c>
      <c r="BJ285" s="18" t="s">
        <v>137</v>
      </c>
      <c r="BK285" s="177">
        <f>ROUND(I285*H285,2)</f>
        <v>0</v>
      </c>
      <c r="BL285" s="18" t="s">
        <v>215</v>
      </c>
      <c r="BM285" s="176" t="s">
        <v>606</v>
      </c>
    </row>
    <row r="286" s="2" customFormat="1" ht="16.5" customHeight="1">
      <c r="A286" s="37"/>
      <c r="B286" s="164"/>
      <c r="C286" s="165" t="s">
        <v>607</v>
      </c>
      <c r="D286" s="165" t="s">
        <v>131</v>
      </c>
      <c r="E286" s="166" t="s">
        <v>608</v>
      </c>
      <c r="F286" s="167" t="s">
        <v>609</v>
      </c>
      <c r="G286" s="168" t="s">
        <v>223</v>
      </c>
      <c r="H286" s="169">
        <v>1</v>
      </c>
      <c r="I286" s="170"/>
      <c r="J286" s="171">
        <f>ROUND(I286*H286,2)</f>
        <v>0</v>
      </c>
      <c r="K286" s="167" t="s">
        <v>1</v>
      </c>
      <c r="L286" s="38"/>
      <c r="M286" s="172" t="s">
        <v>1</v>
      </c>
      <c r="N286" s="173" t="s">
        <v>41</v>
      </c>
      <c r="O286" s="76"/>
      <c r="P286" s="174">
        <f>O286*H286</f>
        <v>0</v>
      </c>
      <c r="Q286" s="174">
        <v>0</v>
      </c>
      <c r="R286" s="174">
        <f>Q286*H286</f>
        <v>0</v>
      </c>
      <c r="S286" s="174">
        <v>0</v>
      </c>
      <c r="T286" s="175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76" t="s">
        <v>215</v>
      </c>
      <c r="AT286" s="176" t="s">
        <v>131</v>
      </c>
      <c r="AU286" s="176" t="s">
        <v>137</v>
      </c>
      <c r="AY286" s="18" t="s">
        <v>128</v>
      </c>
      <c r="BE286" s="177">
        <f>IF(N286="základní",J286,0)</f>
        <v>0</v>
      </c>
      <c r="BF286" s="177">
        <f>IF(N286="snížená",J286,0)</f>
        <v>0</v>
      </c>
      <c r="BG286" s="177">
        <f>IF(N286="zákl. přenesená",J286,0)</f>
        <v>0</v>
      </c>
      <c r="BH286" s="177">
        <f>IF(N286="sníž. přenesená",J286,0)</f>
        <v>0</v>
      </c>
      <c r="BI286" s="177">
        <f>IF(N286="nulová",J286,0)</f>
        <v>0</v>
      </c>
      <c r="BJ286" s="18" t="s">
        <v>137</v>
      </c>
      <c r="BK286" s="177">
        <f>ROUND(I286*H286,2)</f>
        <v>0</v>
      </c>
      <c r="BL286" s="18" t="s">
        <v>215</v>
      </c>
      <c r="BM286" s="176" t="s">
        <v>610</v>
      </c>
    </row>
    <row r="287" s="2" customFormat="1" ht="16.5" customHeight="1">
      <c r="A287" s="37"/>
      <c r="B287" s="164"/>
      <c r="C287" s="165" t="s">
        <v>611</v>
      </c>
      <c r="D287" s="165" t="s">
        <v>131</v>
      </c>
      <c r="E287" s="166" t="s">
        <v>612</v>
      </c>
      <c r="F287" s="167" t="s">
        <v>613</v>
      </c>
      <c r="G287" s="168" t="s">
        <v>223</v>
      </c>
      <c r="H287" s="169">
        <v>1</v>
      </c>
      <c r="I287" s="170"/>
      <c r="J287" s="171">
        <f>ROUND(I287*H287,2)</f>
        <v>0</v>
      </c>
      <c r="K287" s="167" t="s">
        <v>1</v>
      </c>
      <c r="L287" s="38"/>
      <c r="M287" s="172" t="s">
        <v>1</v>
      </c>
      <c r="N287" s="173" t="s">
        <v>41</v>
      </c>
      <c r="O287" s="76"/>
      <c r="P287" s="174">
        <f>O287*H287</f>
        <v>0</v>
      </c>
      <c r="Q287" s="174">
        <v>0</v>
      </c>
      <c r="R287" s="174">
        <f>Q287*H287</f>
        <v>0</v>
      </c>
      <c r="S287" s="174">
        <v>0</v>
      </c>
      <c r="T287" s="175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76" t="s">
        <v>215</v>
      </c>
      <c r="AT287" s="176" t="s">
        <v>131</v>
      </c>
      <c r="AU287" s="176" t="s">
        <v>137</v>
      </c>
      <c r="AY287" s="18" t="s">
        <v>128</v>
      </c>
      <c r="BE287" s="177">
        <f>IF(N287="základní",J287,0)</f>
        <v>0</v>
      </c>
      <c r="BF287" s="177">
        <f>IF(N287="snížená",J287,0)</f>
        <v>0</v>
      </c>
      <c r="BG287" s="177">
        <f>IF(N287="zákl. přenesená",J287,0)</f>
        <v>0</v>
      </c>
      <c r="BH287" s="177">
        <f>IF(N287="sníž. přenesená",J287,0)</f>
        <v>0</v>
      </c>
      <c r="BI287" s="177">
        <f>IF(N287="nulová",J287,0)</f>
        <v>0</v>
      </c>
      <c r="BJ287" s="18" t="s">
        <v>137</v>
      </c>
      <c r="BK287" s="177">
        <f>ROUND(I287*H287,2)</f>
        <v>0</v>
      </c>
      <c r="BL287" s="18" t="s">
        <v>215</v>
      </c>
      <c r="BM287" s="176" t="s">
        <v>614</v>
      </c>
    </row>
    <row r="288" s="2" customFormat="1" ht="24.15" customHeight="1">
      <c r="A288" s="37"/>
      <c r="B288" s="164"/>
      <c r="C288" s="165" t="s">
        <v>615</v>
      </c>
      <c r="D288" s="165" t="s">
        <v>131</v>
      </c>
      <c r="E288" s="166" t="s">
        <v>616</v>
      </c>
      <c r="F288" s="167" t="s">
        <v>617</v>
      </c>
      <c r="G288" s="168" t="s">
        <v>326</v>
      </c>
      <c r="H288" s="203"/>
      <c r="I288" s="170"/>
      <c r="J288" s="171">
        <f>ROUND(I288*H288,2)</f>
        <v>0</v>
      </c>
      <c r="K288" s="167" t="s">
        <v>135</v>
      </c>
      <c r="L288" s="38"/>
      <c r="M288" s="172" t="s">
        <v>1</v>
      </c>
      <c r="N288" s="173" t="s">
        <v>41</v>
      </c>
      <c r="O288" s="76"/>
      <c r="P288" s="174">
        <f>O288*H288</f>
        <v>0</v>
      </c>
      <c r="Q288" s="174">
        <v>0</v>
      </c>
      <c r="R288" s="174">
        <f>Q288*H288</f>
        <v>0</v>
      </c>
      <c r="S288" s="174">
        <v>0</v>
      </c>
      <c r="T288" s="175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76" t="s">
        <v>215</v>
      </c>
      <c r="AT288" s="176" t="s">
        <v>131</v>
      </c>
      <c r="AU288" s="176" t="s">
        <v>137</v>
      </c>
      <c r="AY288" s="18" t="s">
        <v>128</v>
      </c>
      <c r="BE288" s="177">
        <f>IF(N288="základní",J288,0)</f>
        <v>0</v>
      </c>
      <c r="BF288" s="177">
        <f>IF(N288="snížená",J288,0)</f>
        <v>0</v>
      </c>
      <c r="BG288" s="177">
        <f>IF(N288="zákl. přenesená",J288,0)</f>
        <v>0</v>
      </c>
      <c r="BH288" s="177">
        <f>IF(N288="sníž. přenesená",J288,0)</f>
        <v>0</v>
      </c>
      <c r="BI288" s="177">
        <f>IF(N288="nulová",J288,0)</f>
        <v>0</v>
      </c>
      <c r="BJ288" s="18" t="s">
        <v>137</v>
      </c>
      <c r="BK288" s="177">
        <f>ROUND(I288*H288,2)</f>
        <v>0</v>
      </c>
      <c r="BL288" s="18" t="s">
        <v>215</v>
      </c>
      <c r="BM288" s="176" t="s">
        <v>618</v>
      </c>
    </row>
    <row r="289" s="12" customFormat="1" ht="22.8" customHeight="1">
      <c r="A289" s="12"/>
      <c r="B289" s="151"/>
      <c r="C289" s="12"/>
      <c r="D289" s="152" t="s">
        <v>74</v>
      </c>
      <c r="E289" s="162" t="s">
        <v>619</v>
      </c>
      <c r="F289" s="162" t="s">
        <v>620</v>
      </c>
      <c r="G289" s="12"/>
      <c r="H289" s="12"/>
      <c r="I289" s="154"/>
      <c r="J289" s="163">
        <f>BK289</f>
        <v>0</v>
      </c>
      <c r="K289" s="12"/>
      <c r="L289" s="151"/>
      <c r="M289" s="156"/>
      <c r="N289" s="157"/>
      <c r="O289" s="157"/>
      <c r="P289" s="158">
        <f>SUM(P290:P307)</f>
        <v>0</v>
      </c>
      <c r="Q289" s="157"/>
      <c r="R289" s="158">
        <f>SUM(R290:R307)</f>
        <v>0.42310949999999997</v>
      </c>
      <c r="S289" s="157"/>
      <c r="T289" s="159">
        <f>SUM(T290:T307)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152" t="s">
        <v>137</v>
      </c>
      <c r="AT289" s="160" t="s">
        <v>74</v>
      </c>
      <c r="AU289" s="160" t="s">
        <v>80</v>
      </c>
      <c r="AY289" s="152" t="s">
        <v>128</v>
      </c>
      <c r="BK289" s="161">
        <f>SUM(BK290:BK307)</f>
        <v>0</v>
      </c>
    </row>
    <row r="290" s="2" customFormat="1" ht="16.5" customHeight="1">
      <c r="A290" s="37"/>
      <c r="B290" s="164"/>
      <c r="C290" s="165" t="s">
        <v>621</v>
      </c>
      <c r="D290" s="165" t="s">
        <v>131</v>
      </c>
      <c r="E290" s="166" t="s">
        <v>622</v>
      </c>
      <c r="F290" s="167" t="s">
        <v>623</v>
      </c>
      <c r="G290" s="168" t="s">
        <v>143</v>
      </c>
      <c r="H290" s="169">
        <v>10.550000000000001</v>
      </c>
      <c r="I290" s="170"/>
      <c r="J290" s="171">
        <f>ROUND(I290*H290,2)</f>
        <v>0</v>
      </c>
      <c r="K290" s="167" t="s">
        <v>135</v>
      </c>
      <c r="L290" s="38"/>
      <c r="M290" s="172" t="s">
        <v>1</v>
      </c>
      <c r="N290" s="173" t="s">
        <v>41</v>
      </c>
      <c r="O290" s="76"/>
      <c r="P290" s="174">
        <f>O290*H290</f>
        <v>0</v>
      </c>
      <c r="Q290" s="174">
        <v>0</v>
      </c>
      <c r="R290" s="174">
        <f>Q290*H290</f>
        <v>0</v>
      </c>
      <c r="S290" s="174">
        <v>0</v>
      </c>
      <c r="T290" s="175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76" t="s">
        <v>215</v>
      </c>
      <c r="AT290" s="176" t="s">
        <v>131</v>
      </c>
      <c r="AU290" s="176" t="s">
        <v>137</v>
      </c>
      <c r="AY290" s="18" t="s">
        <v>128</v>
      </c>
      <c r="BE290" s="177">
        <f>IF(N290="základní",J290,0)</f>
        <v>0</v>
      </c>
      <c r="BF290" s="177">
        <f>IF(N290="snížená",J290,0)</f>
        <v>0</v>
      </c>
      <c r="BG290" s="177">
        <f>IF(N290="zákl. přenesená",J290,0)</f>
        <v>0</v>
      </c>
      <c r="BH290" s="177">
        <f>IF(N290="sníž. přenesená",J290,0)</f>
        <v>0</v>
      </c>
      <c r="BI290" s="177">
        <f>IF(N290="nulová",J290,0)</f>
        <v>0</v>
      </c>
      <c r="BJ290" s="18" t="s">
        <v>137</v>
      </c>
      <c r="BK290" s="177">
        <f>ROUND(I290*H290,2)</f>
        <v>0</v>
      </c>
      <c r="BL290" s="18" t="s">
        <v>215</v>
      </c>
      <c r="BM290" s="176" t="s">
        <v>624</v>
      </c>
    </row>
    <row r="291" s="13" customFormat="1">
      <c r="A291" s="13"/>
      <c r="B291" s="178"/>
      <c r="C291" s="13"/>
      <c r="D291" s="179" t="s">
        <v>152</v>
      </c>
      <c r="E291" s="180" t="s">
        <v>1</v>
      </c>
      <c r="F291" s="181" t="s">
        <v>625</v>
      </c>
      <c r="G291" s="13"/>
      <c r="H291" s="182">
        <v>10.550000000000001</v>
      </c>
      <c r="I291" s="183"/>
      <c r="J291" s="13"/>
      <c r="K291" s="13"/>
      <c r="L291" s="178"/>
      <c r="M291" s="184"/>
      <c r="N291" s="185"/>
      <c r="O291" s="185"/>
      <c r="P291" s="185"/>
      <c r="Q291" s="185"/>
      <c r="R291" s="185"/>
      <c r="S291" s="185"/>
      <c r="T291" s="18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80" t="s">
        <v>152</v>
      </c>
      <c r="AU291" s="180" t="s">
        <v>137</v>
      </c>
      <c r="AV291" s="13" t="s">
        <v>137</v>
      </c>
      <c r="AW291" s="13" t="s">
        <v>32</v>
      </c>
      <c r="AX291" s="13" t="s">
        <v>80</v>
      </c>
      <c r="AY291" s="180" t="s">
        <v>128</v>
      </c>
    </row>
    <row r="292" s="2" customFormat="1" ht="16.5" customHeight="1">
      <c r="A292" s="37"/>
      <c r="B292" s="164"/>
      <c r="C292" s="165" t="s">
        <v>626</v>
      </c>
      <c r="D292" s="165" t="s">
        <v>131</v>
      </c>
      <c r="E292" s="166" t="s">
        <v>627</v>
      </c>
      <c r="F292" s="167" t="s">
        <v>628</v>
      </c>
      <c r="G292" s="168" t="s">
        <v>143</v>
      </c>
      <c r="H292" s="169">
        <v>10.550000000000001</v>
      </c>
      <c r="I292" s="170"/>
      <c r="J292" s="171">
        <f>ROUND(I292*H292,2)</f>
        <v>0</v>
      </c>
      <c r="K292" s="167" t="s">
        <v>135</v>
      </c>
      <c r="L292" s="38"/>
      <c r="M292" s="172" t="s">
        <v>1</v>
      </c>
      <c r="N292" s="173" t="s">
        <v>41</v>
      </c>
      <c r="O292" s="76"/>
      <c r="P292" s="174">
        <f>O292*H292</f>
        <v>0</v>
      </c>
      <c r="Q292" s="174">
        <v>0.00029999999999999997</v>
      </c>
      <c r="R292" s="174">
        <f>Q292*H292</f>
        <v>0.0031649999999999998</v>
      </c>
      <c r="S292" s="174">
        <v>0</v>
      </c>
      <c r="T292" s="175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76" t="s">
        <v>215</v>
      </c>
      <c r="AT292" s="176" t="s">
        <v>131</v>
      </c>
      <c r="AU292" s="176" t="s">
        <v>137</v>
      </c>
      <c r="AY292" s="18" t="s">
        <v>128</v>
      </c>
      <c r="BE292" s="177">
        <f>IF(N292="základní",J292,0)</f>
        <v>0</v>
      </c>
      <c r="BF292" s="177">
        <f>IF(N292="snížená",J292,0)</f>
        <v>0</v>
      </c>
      <c r="BG292" s="177">
        <f>IF(N292="zákl. přenesená",J292,0)</f>
        <v>0</v>
      </c>
      <c r="BH292" s="177">
        <f>IF(N292="sníž. přenesená",J292,0)</f>
        <v>0</v>
      </c>
      <c r="BI292" s="177">
        <f>IF(N292="nulová",J292,0)</f>
        <v>0</v>
      </c>
      <c r="BJ292" s="18" t="s">
        <v>137</v>
      </c>
      <c r="BK292" s="177">
        <f>ROUND(I292*H292,2)</f>
        <v>0</v>
      </c>
      <c r="BL292" s="18" t="s">
        <v>215</v>
      </c>
      <c r="BM292" s="176" t="s">
        <v>629</v>
      </c>
    </row>
    <row r="293" s="2" customFormat="1" ht="21.75" customHeight="1">
      <c r="A293" s="37"/>
      <c r="B293" s="164"/>
      <c r="C293" s="165" t="s">
        <v>630</v>
      </c>
      <c r="D293" s="165" t="s">
        <v>131</v>
      </c>
      <c r="E293" s="166" t="s">
        <v>631</v>
      </c>
      <c r="F293" s="167" t="s">
        <v>632</v>
      </c>
      <c r="G293" s="168" t="s">
        <v>143</v>
      </c>
      <c r="H293" s="169">
        <v>10.550000000000001</v>
      </c>
      <c r="I293" s="170"/>
      <c r="J293" s="171">
        <f>ROUND(I293*H293,2)</f>
        <v>0</v>
      </c>
      <c r="K293" s="167" t="s">
        <v>135</v>
      </c>
      <c r="L293" s="38"/>
      <c r="M293" s="172" t="s">
        <v>1</v>
      </c>
      <c r="N293" s="173" t="s">
        <v>41</v>
      </c>
      <c r="O293" s="76"/>
      <c r="P293" s="174">
        <f>O293*H293</f>
        <v>0</v>
      </c>
      <c r="Q293" s="174">
        <v>0</v>
      </c>
      <c r="R293" s="174">
        <f>Q293*H293</f>
        <v>0</v>
      </c>
      <c r="S293" s="174">
        <v>0</v>
      </c>
      <c r="T293" s="175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76" t="s">
        <v>215</v>
      </c>
      <c r="AT293" s="176" t="s">
        <v>131</v>
      </c>
      <c r="AU293" s="176" t="s">
        <v>137</v>
      </c>
      <c r="AY293" s="18" t="s">
        <v>128</v>
      </c>
      <c r="BE293" s="177">
        <f>IF(N293="základní",J293,0)</f>
        <v>0</v>
      </c>
      <c r="BF293" s="177">
        <f>IF(N293="snížená",J293,0)</f>
        <v>0</v>
      </c>
      <c r="BG293" s="177">
        <f>IF(N293="zákl. přenesená",J293,0)</f>
        <v>0</v>
      </c>
      <c r="BH293" s="177">
        <f>IF(N293="sníž. přenesená",J293,0)</f>
        <v>0</v>
      </c>
      <c r="BI293" s="177">
        <f>IF(N293="nulová",J293,0)</f>
        <v>0</v>
      </c>
      <c r="BJ293" s="18" t="s">
        <v>137</v>
      </c>
      <c r="BK293" s="177">
        <f>ROUND(I293*H293,2)</f>
        <v>0</v>
      </c>
      <c r="BL293" s="18" t="s">
        <v>215</v>
      </c>
      <c r="BM293" s="176" t="s">
        <v>633</v>
      </c>
    </row>
    <row r="294" s="2" customFormat="1" ht="33" customHeight="1">
      <c r="A294" s="37"/>
      <c r="B294" s="164"/>
      <c r="C294" s="165" t="s">
        <v>634</v>
      </c>
      <c r="D294" s="165" t="s">
        <v>131</v>
      </c>
      <c r="E294" s="166" t="s">
        <v>635</v>
      </c>
      <c r="F294" s="167" t="s">
        <v>636</v>
      </c>
      <c r="G294" s="168" t="s">
        <v>233</v>
      </c>
      <c r="H294" s="169">
        <v>9.5999999999999996</v>
      </c>
      <c r="I294" s="170"/>
      <c r="J294" s="171">
        <f>ROUND(I294*H294,2)</f>
        <v>0</v>
      </c>
      <c r="K294" s="167" t="s">
        <v>135</v>
      </c>
      <c r="L294" s="38"/>
      <c r="M294" s="172" t="s">
        <v>1</v>
      </c>
      <c r="N294" s="173" t="s">
        <v>41</v>
      </c>
      <c r="O294" s="76"/>
      <c r="P294" s="174">
        <f>O294*H294</f>
        <v>0</v>
      </c>
      <c r="Q294" s="174">
        <v>0.00058</v>
      </c>
      <c r="R294" s="174">
        <f>Q294*H294</f>
        <v>0.005568</v>
      </c>
      <c r="S294" s="174">
        <v>0</v>
      </c>
      <c r="T294" s="175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76" t="s">
        <v>215</v>
      </c>
      <c r="AT294" s="176" t="s">
        <v>131</v>
      </c>
      <c r="AU294" s="176" t="s">
        <v>137</v>
      </c>
      <c r="AY294" s="18" t="s">
        <v>128</v>
      </c>
      <c r="BE294" s="177">
        <f>IF(N294="základní",J294,0)</f>
        <v>0</v>
      </c>
      <c r="BF294" s="177">
        <f>IF(N294="snížená",J294,0)</f>
        <v>0</v>
      </c>
      <c r="BG294" s="177">
        <f>IF(N294="zákl. přenesená",J294,0)</f>
        <v>0</v>
      </c>
      <c r="BH294" s="177">
        <f>IF(N294="sníž. přenesená",J294,0)</f>
        <v>0</v>
      </c>
      <c r="BI294" s="177">
        <f>IF(N294="nulová",J294,0)</f>
        <v>0</v>
      </c>
      <c r="BJ294" s="18" t="s">
        <v>137</v>
      </c>
      <c r="BK294" s="177">
        <f>ROUND(I294*H294,2)</f>
        <v>0</v>
      </c>
      <c r="BL294" s="18" t="s">
        <v>215</v>
      </c>
      <c r="BM294" s="176" t="s">
        <v>637</v>
      </c>
    </row>
    <row r="295" s="13" customFormat="1">
      <c r="A295" s="13"/>
      <c r="B295" s="178"/>
      <c r="C295" s="13"/>
      <c r="D295" s="179" t="s">
        <v>152</v>
      </c>
      <c r="E295" s="180" t="s">
        <v>1</v>
      </c>
      <c r="F295" s="181" t="s">
        <v>638</v>
      </c>
      <c r="G295" s="13"/>
      <c r="H295" s="182">
        <v>9.5999999999999996</v>
      </c>
      <c r="I295" s="183"/>
      <c r="J295" s="13"/>
      <c r="K295" s="13"/>
      <c r="L295" s="178"/>
      <c r="M295" s="184"/>
      <c r="N295" s="185"/>
      <c r="O295" s="185"/>
      <c r="P295" s="185"/>
      <c r="Q295" s="185"/>
      <c r="R295" s="185"/>
      <c r="S295" s="185"/>
      <c r="T295" s="18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80" t="s">
        <v>152</v>
      </c>
      <c r="AU295" s="180" t="s">
        <v>137</v>
      </c>
      <c r="AV295" s="13" t="s">
        <v>137</v>
      </c>
      <c r="AW295" s="13" t="s">
        <v>32</v>
      </c>
      <c r="AX295" s="13" t="s">
        <v>80</v>
      </c>
      <c r="AY295" s="180" t="s">
        <v>128</v>
      </c>
    </row>
    <row r="296" s="2" customFormat="1" ht="33" customHeight="1">
      <c r="A296" s="37"/>
      <c r="B296" s="164"/>
      <c r="C296" s="165" t="s">
        <v>639</v>
      </c>
      <c r="D296" s="165" t="s">
        <v>131</v>
      </c>
      <c r="E296" s="166" t="s">
        <v>640</v>
      </c>
      <c r="F296" s="167" t="s">
        <v>641</v>
      </c>
      <c r="G296" s="168" t="s">
        <v>143</v>
      </c>
      <c r="H296" s="169">
        <v>10.550000000000001</v>
      </c>
      <c r="I296" s="170"/>
      <c r="J296" s="171">
        <f>ROUND(I296*H296,2)</f>
        <v>0</v>
      </c>
      <c r="K296" s="167" t="s">
        <v>135</v>
      </c>
      <c r="L296" s="38"/>
      <c r="M296" s="172" t="s">
        <v>1</v>
      </c>
      <c r="N296" s="173" t="s">
        <v>41</v>
      </c>
      <c r="O296" s="76"/>
      <c r="P296" s="174">
        <f>O296*H296</f>
        <v>0</v>
      </c>
      <c r="Q296" s="174">
        <v>0.0090299999999999998</v>
      </c>
      <c r="R296" s="174">
        <f>Q296*H296</f>
        <v>0.095266500000000004</v>
      </c>
      <c r="S296" s="174">
        <v>0</v>
      </c>
      <c r="T296" s="175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76" t="s">
        <v>215</v>
      </c>
      <c r="AT296" s="176" t="s">
        <v>131</v>
      </c>
      <c r="AU296" s="176" t="s">
        <v>137</v>
      </c>
      <c r="AY296" s="18" t="s">
        <v>128</v>
      </c>
      <c r="BE296" s="177">
        <f>IF(N296="základní",J296,0)</f>
        <v>0</v>
      </c>
      <c r="BF296" s="177">
        <f>IF(N296="snížená",J296,0)</f>
        <v>0</v>
      </c>
      <c r="BG296" s="177">
        <f>IF(N296="zákl. přenesená",J296,0)</f>
        <v>0</v>
      </c>
      <c r="BH296" s="177">
        <f>IF(N296="sníž. přenesená",J296,0)</f>
        <v>0</v>
      </c>
      <c r="BI296" s="177">
        <f>IF(N296="nulová",J296,0)</f>
        <v>0</v>
      </c>
      <c r="BJ296" s="18" t="s">
        <v>137</v>
      </c>
      <c r="BK296" s="177">
        <f>ROUND(I296*H296,2)</f>
        <v>0</v>
      </c>
      <c r="BL296" s="18" t="s">
        <v>215</v>
      </c>
      <c r="BM296" s="176" t="s">
        <v>642</v>
      </c>
    </row>
    <row r="297" s="2" customFormat="1" ht="24.15" customHeight="1">
      <c r="A297" s="37"/>
      <c r="B297" s="164"/>
      <c r="C297" s="204" t="s">
        <v>643</v>
      </c>
      <c r="D297" s="204" t="s">
        <v>399</v>
      </c>
      <c r="E297" s="205" t="s">
        <v>644</v>
      </c>
      <c r="F297" s="206" t="s">
        <v>645</v>
      </c>
      <c r="G297" s="207" t="s">
        <v>143</v>
      </c>
      <c r="H297" s="208">
        <v>13.237</v>
      </c>
      <c r="I297" s="209"/>
      <c r="J297" s="210">
        <f>ROUND(I297*H297,2)</f>
        <v>0</v>
      </c>
      <c r="K297" s="206" t="s">
        <v>135</v>
      </c>
      <c r="L297" s="211"/>
      <c r="M297" s="212" t="s">
        <v>1</v>
      </c>
      <c r="N297" s="213" t="s">
        <v>41</v>
      </c>
      <c r="O297" s="76"/>
      <c r="P297" s="174">
        <f>O297*H297</f>
        <v>0</v>
      </c>
      <c r="Q297" s="174">
        <v>0.021999999999999999</v>
      </c>
      <c r="R297" s="174">
        <f>Q297*H297</f>
        <v>0.29121399999999997</v>
      </c>
      <c r="S297" s="174">
        <v>0</v>
      </c>
      <c r="T297" s="175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76" t="s">
        <v>292</v>
      </c>
      <c r="AT297" s="176" t="s">
        <v>399</v>
      </c>
      <c r="AU297" s="176" t="s">
        <v>137</v>
      </c>
      <c r="AY297" s="18" t="s">
        <v>128</v>
      </c>
      <c r="BE297" s="177">
        <f>IF(N297="základní",J297,0)</f>
        <v>0</v>
      </c>
      <c r="BF297" s="177">
        <f>IF(N297="snížená",J297,0)</f>
        <v>0</v>
      </c>
      <c r="BG297" s="177">
        <f>IF(N297="zákl. přenesená",J297,0)</f>
        <v>0</v>
      </c>
      <c r="BH297" s="177">
        <f>IF(N297="sníž. přenesená",J297,0)</f>
        <v>0</v>
      </c>
      <c r="BI297" s="177">
        <f>IF(N297="nulová",J297,0)</f>
        <v>0</v>
      </c>
      <c r="BJ297" s="18" t="s">
        <v>137</v>
      </c>
      <c r="BK297" s="177">
        <f>ROUND(I297*H297,2)</f>
        <v>0</v>
      </c>
      <c r="BL297" s="18" t="s">
        <v>215</v>
      </c>
      <c r="BM297" s="176" t="s">
        <v>646</v>
      </c>
    </row>
    <row r="298" s="13" customFormat="1">
      <c r="A298" s="13"/>
      <c r="B298" s="178"/>
      <c r="C298" s="13"/>
      <c r="D298" s="179" t="s">
        <v>152</v>
      </c>
      <c r="E298" s="180" t="s">
        <v>1</v>
      </c>
      <c r="F298" s="181" t="s">
        <v>647</v>
      </c>
      <c r="G298" s="13"/>
      <c r="H298" s="182">
        <v>11.51</v>
      </c>
      <c r="I298" s="183"/>
      <c r="J298" s="13"/>
      <c r="K298" s="13"/>
      <c r="L298" s="178"/>
      <c r="M298" s="184"/>
      <c r="N298" s="185"/>
      <c r="O298" s="185"/>
      <c r="P298" s="185"/>
      <c r="Q298" s="185"/>
      <c r="R298" s="185"/>
      <c r="S298" s="185"/>
      <c r="T298" s="18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80" t="s">
        <v>152</v>
      </c>
      <c r="AU298" s="180" t="s">
        <v>137</v>
      </c>
      <c r="AV298" s="13" t="s">
        <v>137</v>
      </c>
      <c r="AW298" s="13" t="s">
        <v>32</v>
      </c>
      <c r="AX298" s="13" t="s">
        <v>80</v>
      </c>
      <c r="AY298" s="180" t="s">
        <v>128</v>
      </c>
    </row>
    <row r="299" s="13" customFormat="1">
      <c r="A299" s="13"/>
      <c r="B299" s="178"/>
      <c r="C299" s="13"/>
      <c r="D299" s="179" t="s">
        <v>152</v>
      </c>
      <c r="E299" s="13"/>
      <c r="F299" s="181" t="s">
        <v>648</v>
      </c>
      <c r="G299" s="13"/>
      <c r="H299" s="182">
        <v>13.237</v>
      </c>
      <c r="I299" s="183"/>
      <c r="J299" s="13"/>
      <c r="K299" s="13"/>
      <c r="L299" s="178"/>
      <c r="M299" s="184"/>
      <c r="N299" s="185"/>
      <c r="O299" s="185"/>
      <c r="P299" s="185"/>
      <c r="Q299" s="185"/>
      <c r="R299" s="185"/>
      <c r="S299" s="185"/>
      <c r="T299" s="18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80" t="s">
        <v>152</v>
      </c>
      <c r="AU299" s="180" t="s">
        <v>137</v>
      </c>
      <c r="AV299" s="13" t="s">
        <v>137</v>
      </c>
      <c r="AW299" s="13" t="s">
        <v>3</v>
      </c>
      <c r="AX299" s="13" t="s">
        <v>80</v>
      </c>
      <c r="AY299" s="180" t="s">
        <v>128</v>
      </c>
    </row>
    <row r="300" s="2" customFormat="1" ht="33" customHeight="1">
      <c r="A300" s="37"/>
      <c r="B300" s="164"/>
      <c r="C300" s="165" t="s">
        <v>649</v>
      </c>
      <c r="D300" s="165" t="s">
        <v>131</v>
      </c>
      <c r="E300" s="166" t="s">
        <v>650</v>
      </c>
      <c r="F300" s="167" t="s">
        <v>651</v>
      </c>
      <c r="G300" s="168" t="s">
        <v>143</v>
      </c>
      <c r="H300" s="169">
        <v>10.550000000000001</v>
      </c>
      <c r="I300" s="170"/>
      <c r="J300" s="171">
        <f>ROUND(I300*H300,2)</f>
        <v>0</v>
      </c>
      <c r="K300" s="167" t="s">
        <v>135</v>
      </c>
      <c r="L300" s="38"/>
      <c r="M300" s="172" t="s">
        <v>1</v>
      </c>
      <c r="N300" s="173" t="s">
        <v>41</v>
      </c>
      <c r="O300" s="76"/>
      <c r="P300" s="174">
        <f>O300*H300</f>
        <v>0</v>
      </c>
      <c r="Q300" s="174">
        <v>0</v>
      </c>
      <c r="R300" s="174">
        <f>Q300*H300</f>
        <v>0</v>
      </c>
      <c r="S300" s="174">
        <v>0</v>
      </c>
      <c r="T300" s="175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76" t="s">
        <v>215</v>
      </c>
      <c r="AT300" s="176" t="s">
        <v>131</v>
      </c>
      <c r="AU300" s="176" t="s">
        <v>137</v>
      </c>
      <c r="AY300" s="18" t="s">
        <v>128</v>
      </c>
      <c r="BE300" s="177">
        <f>IF(N300="základní",J300,0)</f>
        <v>0</v>
      </c>
      <c r="BF300" s="177">
        <f>IF(N300="snížená",J300,0)</f>
        <v>0</v>
      </c>
      <c r="BG300" s="177">
        <f>IF(N300="zákl. přenesená",J300,0)</f>
        <v>0</v>
      </c>
      <c r="BH300" s="177">
        <f>IF(N300="sníž. přenesená",J300,0)</f>
        <v>0</v>
      </c>
      <c r="BI300" s="177">
        <f>IF(N300="nulová",J300,0)</f>
        <v>0</v>
      </c>
      <c r="BJ300" s="18" t="s">
        <v>137</v>
      </c>
      <c r="BK300" s="177">
        <f>ROUND(I300*H300,2)</f>
        <v>0</v>
      </c>
      <c r="BL300" s="18" t="s">
        <v>215</v>
      </c>
      <c r="BM300" s="176" t="s">
        <v>652</v>
      </c>
    </row>
    <row r="301" s="2" customFormat="1" ht="24.15" customHeight="1">
      <c r="A301" s="37"/>
      <c r="B301" s="164"/>
      <c r="C301" s="165" t="s">
        <v>653</v>
      </c>
      <c r="D301" s="165" t="s">
        <v>131</v>
      </c>
      <c r="E301" s="166" t="s">
        <v>654</v>
      </c>
      <c r="F301" s="167" t="s">
        <v>655</v>
      </c>
      <c r="G301" s="168" t="s">
        <v>143</v>
      </c>
      <c r="H301" s="169">
        <v>9.3200000000000003</v>
      </c>
      <c r="I301" s="170"/>
      <c r="J301" s="171">
        <f>ROUND(I301*H301,2)</f>
        <v>0</v>
      </c>
      <c r="K301" s="167" t="s">
        <v>135</v>
      </c>
      <c r="L301" s="38"/>
      <c r="M301" s="172" t="s">
        <v>1</v>
      </c>
      <c r="N301" s="173" t="s">
        <v>41</v>
      </c>
      <c r="O301" s="76"/>
      <c r="P301" s="174">
        <f>O301*H301</f>
        <v>0</v>
      </c>
      <c r="Q301" s="174">
        <v>0.0015</v>
      </c>
      <c r="R301" s="174">
        <f>Q301*H301</f>
        <v>0.013980000000000001</v>
      </c>
      <c r="S301" s="174">
        <v>0</v>
      </c>
      <c r="T301" s="175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176" t="s">
        <v>215</v>
      </c>
      <c r="AT301" s="176" t="s">
        <v>131</v>
      </c>
      <c r="AU301" s="176" t="s">
        <v>137</v>
      </c>
      <c r="AY301" s="18" t="s">
        <v>128</v>
      </c>
      <c r="BE301" s="177">
        <f>IF(N301="základní",J301,0)</f>
        <v>0</v>
      </c>
      <c r="BF301" s="177">
        <f>IF(N301="snížená",J301,0)</f>
        <v>0</v>
      </c>
      <c r="BG301" s="177">
        <f>IF(N301="zákl. přenesená",J301,0)</f>
        <v>0</v>
      </c>
      <c r="BH301" s="177">
        <f>IF(N301="sníž. přenesená",J301,0)</f>
        <v>0</v>
      </c>
      <c r="BI301" s="177">
        <f>IF(N301="nulová",J301,0)</f>
        <v>0</v>
      </c>
      <c r="BJ301" s="18" t="s">
        <v>137</v>
      </c>
      <c r="BK301" s="177">
        <f>ROUND(I301*H301,2)</f>
        <v>0</v>
      </c>
      <c r="BL301" s="18" t="s">
        <v>215</v>
      </c>
      <c r="BM301" s="176" t="s">
        <v>656</v>
      </c>
    </row>
    <row r="302" s="13" customFormat="1">
      <c r="A302" s="13"/>
      <c r="B302" s="178"/>
      <c r="C302" s="13"/>
      <c r="D302" s="179" t="s">
        <v>152</v>
      </c>
      <c r="E302" s="180" t="s">
        <v>1</v>
      </c>
      <c r="F302" s="181" t="s">
        <v>657</v>
      </c>
      <c r="G302" s="13"/>
      <c r="H302" s="182">
        <v>9.3200000000000003</v>
      </c>
      <c r="I302" s="183"/>
      <c r="J302" s="13"/>
      <c r="K302" s="13"/>
      <c r="L302" s="178"/>
      <c r="M302" s="184"/>
      <c r="N302" s="185"/>
      <c r="O302" s="185"/>
      <c r="P302" s="185"/>
      <c r="Q302" s="185"/>
      <c r="R302" s="185"/>
      <c r="S302" s="185"/>
      <c r="T302" s="18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80" t="s">
        <v>152</v>
      </c>
      <c r="AU302" s="180" t="s">
        <v>137</v>
      </c>
      <c r="AV302" s="13" t="s">
        <v>137</v>
      </c>
      <c r="AW302" s="13" t="s">
        <v>32</v>
      </c>
      <c r="AX302" s="13" t="s">
        <v>80</v>
      </c>
      <c r="AY302" s="180" t="s">
        <v>128</v>
      </c>
    </row>
    <row r="303" s="2" customFormat="1" ht="21.75" customHeight="1">
      <c r="A303" s="37"/>
      <c r="B303" s="164"/>
      <c r="C303" s="165" t="s">
        <v>658</v>
      </c>
      <c r="D303" s="165" t="s">
        <v>131</v>
      </c>
      <c r="E303" s="166" t="s">
        <v>659</v>
      </c>
      <c r="F303" s="167" t="s">
        <v>660</v>
      </c>
      <c r="G303" s="168" t="s">
        <v>233</v>
      </c>
      <c r="H303" s="169">
        <v>16.399999999999999</v>
      </c>
      <c r="I303" s="170"/>
      <c r="J303" s="171">
        <f>ROUND(I303*H303,2)</f>
        <v>0</v>
      </c>
      <c r="K303" s="167" t="s">
        <v>135</v>
      </c>
      <c r="L303" s="38"/>
      <c r="M303" s="172" t="s">
        <v>1</v>
      </c>
      <c r="N303" s="173" t="s">
        <v>41</v>
      </c>
      <c r="O303" s="76"/>
      <c r="P303" s="174">
        <f>O303*H303</f>
        <v>0</v>
      </c>
      <c r="Q303" s="174">
        <v>0</v>
      </c>
      <c r="R303" s="174">
        <f>Q303*H303</f>
        <v>0</v>
      </c>
      <c r="S303" s="174">
        <v>0</v>
      </c>
      <c r="T303" s="175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176" t="s">
        <v>215</v>
      </c>
      <c r="AT303" s="176" t="s">
        <v>131</v>
      </c>
      <c r="AU303" s="176" t="s">
        <v>137</v>
      </c>
      <c r="AY303" s="18" t="s">
        <v>128</v>
      </c>
      <c r="BE303" s="177">
        <f>IF(N303="základní",J303,0)</f>
        <v>0</v>
      </c>
      <c r="BF303" s="177">
        <f>IF(N303="snížená",J303,0)</f>
        <v>0</v>
      </c>
      <c r="BG303" s="177">
        <f>IF(N303="zákl. přenesená",J303,0)</f>
        <v>0</v>
      </c>
      <c r="BH303" s="177">
        <f>IF(N303="sníž. přenesená",J303,0)</f>
        <v>0</v>
      </c>
      <c r="BI303" s="177">
        <f>IF(N303="nulová",J303,0)</f>
        <v>0</v>
      </c>
      <c r="BJ303" s="18" t="s">
        <v>137</v>
      </c>
      <c r="BK303" s="177">
        <f>ROUND(I303*H303,2)</f>
        <v>0</v>
      </c>
      <c r="BL303" s="18" t="s">
        <v>215</v>
      </c>
      <c r="BM303" s="176" t="s">
        <v>661</v>
      </c>
    </row>
    <row r="304" s="13" customFormat="1">
      <c r="A304" s="13"/>
      <c r="B304" s="178"/>
      <c r="C304" s="13"/>
      <c r="D304" s="179" t="s">
        <v>152</v>
      </c>
      <c r="E304" s="180" t="s">
        <v>1</v>
      </c>
      <c r="F304" s="181" t="s">
        <v>662</v>
      </c>
      <c r="G304" s="13"/>
      <c r="H304" s="182">
        <v>16.399999999999999</v>
      </c>
      <c r="I304" s="183"/>
      <c r="J304" s="13"/>
      <c r="K304" s="13"/>
      <c r="L304" s="178"/>
      <c r="M304" s="184"/>
      <c r="N304" s="185"/>
      <c r="O304" s="185"/>
      <c r="P304" s="185"/>
      <c r="Q304" s="185"/>
      <c r="R304" s="185"/>
      <c r="S304" s="185"/>
      <c r="T304" s="18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80" t="s">
        <v>152</v>
      </c>
      <c r="AU304" s="180" t="s">
        <v>137</v>
      </c>
      <c r="AV304" s="13" t="s">
        <v>137</v>
      </c>
      <c r="AW304" s="13" t="s">
        <v>32</v>
      </c>
      <c r="AX304" s="13" t="s">
        <v>80</v>
      </c>
      <c r="AY304" s="180" t="s">
        <v>128</v>
      </c>
    </row>
    <row r="305" s="2" customFormat="1" ht="16.5" customHeight="1">
      <c r="A305" s="37"/>
      <c r="B305" s="164"/>
      <c r="C305" s="165" t="s">
        <v>663</v>
      </c>
      <c r="D305" s="165" t="s">
        <v>131</v>
      </c>
      <c r="E305" s="166" t="s">
        <v>664</v>
      </c>
      <c r="F305" s="167" t="s">
        <v>665</v>
      </c>
      <c r="G305" s="168" t="s">
        <v>233</v>
      </c>
      <c r="H305" s="169">
        <v>9.8000000000000007</v>
      </c>
      <c r="I305" s="170"/>
      <c r="J305" s="171">
        <f>ROUND(I305*H305,2)</f>
        <v>0</v>
      </c>
      <c r="K305" s="167" t="s">
        <v>135</v>
      </c>
      <c r="L305" s="38"/>
      <c r="M305" s="172" t="s">
        <v>1</v>
      </c>
      <c r="N305" s="173" t="s">
        <v>41</v>
      </c>
      <c r="O305" s="76"/>
      <c r="P305" s="174">
        <f>O305*H305</f>
        <v>0</v>
      </c>
      <c r="Q305" s="174">
        <v>0.00142</v>
      </c>
      <c r="R305" s="174">
        <f>Q305*H305</f>
        <v>0.013916000000000001</v>
      </c>
      <c r="S305" s="174">
        <v>0</v>
      </c>
      <c r="T305" s="175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76" t="s">
        <v>215</v>
      </c>
      <c r="AT305" s="176" t="s">
        <v>131</v>
      </c>
      <c r="AU305" s="176" t="s">
        <v>137</v>
      </c>
      <c r="AY305" s="18" t="s">
        <v>128</v>
      </c>
      <c r="BE305" s="177">
        <f>IF(N305="základní",J305,0)</f>
        <v>0</v>
      </c>
      <c r="BF305" s="177">
        <f>IF(N305="snížená",J305,0)</f>
        <v>0</v>
      </c>
      <c r="BG305" s="177">
        <f>IF(N305="zákl. přenesená",J305,0)</f>
        <v>0</v>
      </c>
      <c r="BH305" s="177">
        <f>IF(N305="sníž. přenesená",J305,0)</f>
        <v>0</v>
      </c>
      <c r="BI305" s="177">
        <f>IF(N305="nulová",J305,0)</f>
        <v>0</v>
      </c>
      <c r="BJ305" s="18" t="s">
        <v>137</v>
      </c>
      <c r="BK305" s="177">
        <f>ROUND(I305*H305,2)</f>
        <v>0</v>
      </c>
      <c r="BL305" s="18" t="s">
        <v>215</v>
      </c>
      <c r="BM305" s="176" t="s">
        <v>666</v>
      </c>
    </row>
    <row r="306" s="13" customFormat="1">
      <c r="A306" s="13"/>
      <c r="B306" s="178"/>
      <c r="C306" s="13"/>
      <c r="D306" s="179" t="s">
        <v>152</v>
      </c>
      <c r="E306" s="180" t="s">
        <v>1</v>
      </c>
      <c r="F306" s="181" t="s">
        <v>667</v>
      </c>
      <c r="G306" s="13"/>
      <c r="H306" s="182">
        <v>9.8000000000000007</v>
      </c>
      <c r="I306" s="183"/>
      <c r="J306" s="13"/>
      <c r="K306" s="13"/>
      <c r="L306" s="178"/>
      <c r="M306" s="184"/>
      <c r="N306" s="185"/>
      <c r="O306" s="185"/>
      <c r="P306" s="185"/>
      <c r="Q306" s="185"/>
      <c r="R306" s="185"/>
      <c r="S306" s="185"/>
      <c r="T306" s="18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80" t="s">
        <v>152</v>
      </c>
      <c r="AU306" s="180" t="s">
        <v>137</v>
      </c>
      <c r="AV306" s="13" t="s">
        <v>137</v>
      </c>
      <c r="AW306" s="13" t="s">
        <v>32</v>
      </c>
      <c r="AX306" s="13" t="s">
        <v>80</v>
      </c>
      <c r="AY306" s="180" t="s">
        <v>128</v>
      </c>
    </row>
    <row r="307" s="2" customFormat="1" ht="24.15" customHeight="1">
      <c r="A307" s="37"/>
      <c r="B307" s="164"/>
      <c r="C307" s="165" t="s">
        <v>668</v>
      </c>
      <c r="D307" s="165" t="s">
        <v>131</v>
      </c>
      <c r="E307" s="166" t="s">
        <v>669</v>
      </c>
      <c r="F307" s="167" t="s">
        <v>670</v>
      </c>
      <c r="G307" s="168" t="s">
        <v>326</v>
      </c>
      <c r="H307" s="203"/>
      <c r="I307" s="170"/>
      <c r="J307" s="171">
        <f>ROUND(I307*H307,2)</f>
        <v>0</v>
      </c>
      <c r="K307" s="167" t="s">
        <v>135</v>
      </c>
      <c r="L307" s="38"/>
      <c r="M307" s="172" t="s">
        <v>1</v>
      </c>
      <c r="N307" s="173" t="s">
        <v>41</v>
      </c>
      <c r="O307" s="76"/>
      <c r="P307" s="174">
        <f>O307*H307</f>
        <v>0</v>
      </c>
      <c r="Q307" s="174">
        <v>0</v>
      </c>
      <c r="R307" s="174">
        <f>Q307*H307</f>
        <v>0</v>
      </c>
      <c r="S307" s="174">
        <v>0</v>
      </c>
      <c r="T307" s="175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176" t="s">
        <v>215</v>
      </c>
      <c r="AT307" s="176" t="s">
        <v>131</v>
      </c>
      <c r="AU307" s="176" t="s">
        <v>137</v>
      </c>
      <c r="AY307" s="18" t="s">
        <v>128</v>
      </c>
      <c r="BE307" s="177">
        <f>IF(N307="základní",J307,0)</f>
        <v>0</v>
      </c>
      <c r="BF307" s="177">
        <f>IF(N307="snížená",J307,0)</f>
        <v>0</v>
      </c>
      <c r="BG307" s="177">
        <f>IF(N307="zákl. přenesená",J307,0)</f>
        <v>0</v>
      </c>
      <c r="BH307" s="177">
        <f>IF(N307="sníž. přenesená",J307,0)</f>
        <v>0</v>
      </c>
      <c r="BI307" s="177">
        <f>IF(N307="nulová",J307,0)</f>
        <v>0</v>
      </c>
      <c r="BJ307" s="18" t="s">
        <v>137</v>
      </c>
      <c r="BK307" s="177">
        <f>ROUND(I307*H307,2)</f>
        <v>0</v>
      </c>
      <c r="BL307" s="18" t="s">
        <v>215</v>
      </c>
      <c r="BM307" s="176" t="s">
        <v>671</v>
      </c>
    </row>
    <row r="308" s="12" customFormat="1" ht="22.8" customHeight="1">
      <c r="A308" s="12"/>
      <c r="B308" s="151"/>
      <c r="C308" s="12"/>
      <c r="D308" s="152" t="s">
        <v>74</v>
      </c>
      <c r="E308" s="162" t="s">
        <v>672</v>
      </c>
      <c r="F308" s="162" t="s">
        <v>673</v>
      </c>
      <c r="G308" s="12"/>
      <c r="H308" s="12"/>
      <c r="I308" s="154"/>
      <c r="J308" s="163">
        <f>BK308</f>
        <v>0</v>
      </c>
      <c r="K308" s="12"/>
      <c r="L308" s="151"/>
      <c r="M308" s="156"/>
      <c r="N308" s="157"/>
      <c r="O308" s="157"/>
      <c r="P308" s="158">
        <f>SUM(P309:P324)</f>
        <v>0</v>
      </c>
      <c r="Q308" s="157"/>
      <c r="R308" s="158">
        <f>SUM(R309:R324)</f>
        <v>0.26929720000000001</v>
      </c>
      <c r="S308" s="157"/>
      <c r="T308" s="159">
        <f>SUM(T309:T324)</f>
        <v>0.086374999999999993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152" t="s">
        <v>137</v>
      </c>
      <c r="AT308" s="160" t="s">
        <v>74</v>
      </c>
      <c r="AU308" s="160" t="s">
        <v>80</v>
      </c>
      <c r="AY308" s="152" t="s">
        <v>128</v>
      </c>
      <c r="BK308" s="161">
        <f>SUM(BK309:BK324)</f>
        <v>0</v>
      </c>
    </row>
    <row r="309" s="2" customFormat="1" ht="24.15" customHeight="1">
      <c r="A309" s="37"/>
      <c r="B309" s="164"/>
      <c r="C309" s="165" t="s">
        <v>674</v>
      </c>
      <c r="D309" s="165" t="s">
        <v>131</v>
      </c>
      <c r="E309" s="166" t="s">
        <v>675</v>
      </c>
      <c r="F309" s="167" t="s">
        <v>676</v>
      </c>
      <c r="G309" s="168" t="s">
        <v>143</v>
      </c>
      <c r="H309" s="169">
        <v>34.549999999999997</v>
      </c>
      <c r="I309" s="170"/>
      <c r="J309" s="171">
        <f>ROUND(I309*H309,2)</f>
        <v>0</v>
      </c>
      <c r="K309" s="167" t="s">
        <v>269</v>
      </c>
      <c r="L309" s="38"/>
      <c r="M309" s="172" t="s">
        <v>1</v>
      </c>
      <c r="N309" s="173" t="s">
        <v>41</v>
      </c>
      <c r="O309" s="76"/>
      <c r="P309" s="174">
        <f>O309*H309</f>
        <v>0</v>
      </c>
      <c r="Q309" s="174">
        <v>0</v>
      </c>
      <c r="R309" s="174">
        <f>Q309*H309</f>
        <v>0</v>
      </c>
      <c r="S309" s="174">
        <v>0</v>
      </c>
      <c r="T309" s="175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76" t="s">
        <v>215</v>
      </c>
      <c r="AT309" s="176" t="s">
        <v>131</v>
      </c>
      <c r="AU309" s="176" t="s">
        <v>137</v>
      </c>
      <c r="AY309" s="18" t="s">
        <v>128</v>
      </c>
      <c r="BE309" s="177">
        <f>IF(N309="základní",J309,0)</f>
        <v>0</v>
      </c>
      <c r="BF309" s="177">
        <f>IF(N309="snížená",J309,0)</f>
        <v>0</v>
      </c>
      <c r="BG309" s="177">
        <f>IF(N309="zákl. přenesená",J309,0)</f>
        <v>0</v>
      </c>
      <c r="BH309" s="177">
        <f>IF(N309="sníž. přenesená",J309,0)</f>
        <v>0</v>
      </c>
      <c r="BI309" s="177">
        <f>IF(N309="nulová",J309,0)</f>
        <v>0</v>
      </c>
      <c r="BJ309" s="18" t="s">
        <v>137</v>
      </c>
      <c r="BK309" s="177">
        <f>ROUND(I309*H309,2)</f>
        <v>0</v>
      </c>
      <c r="BL309" s="18" t="s">
        <v>215</v>
      </c>
      <c r="BM309" s="176" t="s">
        <v>677</v>
      </c>
    </row>
    <row r="310" s="2" customFormat="1" ht="16.5" customHeight="1">
      <c r="A310" s="37"/>
      <c r="B310" s="164"/>
      <c r="C310" s="165" t="s">
        <v>678</v>
      </c>
      <c r="D310" s="165" t="s">
        <v>131</v>
      </c>
      <c r="E310" s="166" t="s">
        <v>679</v>
      </c>
      <c r="F310" s="167" t="s">
        <v>680</v>
      </c>
      <c r="G310" s="168" t="s">
        <v>143</v>
      </c>
      <c r="H310" s="169">
        <v>34.549999999999997</v>
      </c>
      <c r="I310" s="170"/>
      <c r="J310" s="171">
        <f>ROUND(I310*H310,2)</f>
        <v>0</v>
      </c>
      <c r="K310" s="167" t="s">
        <v>269</v>
      </c>
      <c r="L310" s="38"/>
      <c r="M310" s="172" t="s">
        <v>1</v>
      </c>
      <c r="N310" s="173" t="s">
        <v>41</v>
      </c>
      <c r="O310" s="76"/>
      <c r="P310" s="174">
        <f>O310*H310</f>
        <v>0</v>
      </c>
      <c r="Q310" s="174">
        <v>0</v>
      </c>
      <c r="R310" s="174">
        <f>Q310*H310</f>
        <v>0</v>
      </c>
      <c r="S310" s="174">
        <v>0</v>
      </c>
      <c r="T310" s="175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176" t="s">
        <v>215</v>
      </c>
      <c r="AT310" s="176" t="s">
        <v>131</v>
      </c>
      <c r="AU310" s="176" t="s">
        <v>137</v>
      </c>
      <c r="AY310" s="18" t="s">
        <v>128</v>
      </c>
      <c r="BE310" s="177">
        <f>IF(N310="základní",J310,0)</f>
        <v>0</v>
      </c>
      <c r="BF310" s="177">
        <f>IF(N310="snížená",J310,0)</f>
        <v>0</v>
      </c>
      <c r="BG310" s="177">
        <f>IF(N310="zákl. přenesená",J310,0)</f>
        <v>0</v>
      </c>
      <c r="BH310" s="177">
        <f>IF(N310="sníž. přenesená",J310,0)</f>
        <v>0</v>
      </c>
      <c r="BI310" s="177">
        <f>IF(N310="nulová",J310,0)</f>
        <v>0</v>
      </c>
      <c r="BJ310" s="18" t="s">
        <v>137</v>
      </c>
      <c r="BK310" s="177">
        <f>ROUND(I310*H310,2)</f>
        <v>0</v>
      </c>
      <c r="BL310" s="18" t="s">
        <v>215</v>
      </c>
      <c r="BM310" s="176" t="s">
        <v>681</v>
      </c>
    </row>
    <row r="311" s="13" customFormat="1">
      <c r="A311" s="13"/>
      <c r="B311" s="178"/>
      <c r="C311" s="13"/>
      <c r="D311" s="179" t="s">
        <v>152</v>
      </c>
      <c r="E311" s="180" t="s">
        <v>1</v>
      </c>
      <c r="F311" s="181" t="s">
        <v>682</v>
      </c>
      <c r="G311" s="13"/>
      <c r="H311" s="182">
        <v>34.549999999999997</v>
      </c>
      <c r="I311" s="183"/>
      <c r="J311" s="13"/>
      <c r="K311" s="13"/>
      <c r="L311" s="178"/>
      <c r="M311" s="184"/>
      <c r="N311" s="185"/>
      <c r="O311" s="185"/>
      <c r="P311" s="185"/>
      <c r="Q311" s="185"/>
      <c r="R311" s="185"/>
      <c r="S311" s="185"/>
      <c r="T311" s="18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80" t="s">
        <v>152</v>
      </c>
      <c r="AU311" s="180" t="s">
        <v>137</v>
      </c>
      <c r="AV311" s="13" t="s">
        <v>137</v>
      </c>
      <c r="AW311" s="13" t="s">
        <v>32</v>
      </c>
      <c r="AX311" s="13" t="s">
        <v>80</v>
      </c>
      <c r="AY311" s="180" t="s">
        <v>128</v>
      </c>
    </row>
    <row r="312" s="2" customFormat="1" ht="24.15" customHeight="1">
      <c r="A312" s="37"/>
      <c r="B312" s="164"/>
      <c r="C312" s="165" t="s">
        <v>683</v>
      </c>
      <c r="D312" s="165" t="s">
        <v>131</v>
      </c>
      <c r="E312" s="166" t="s">
        <v>684</v>
      </c>
      <c r="F312" s="167" t="s">
        <v>685</v>
      </c>
      <c r="G312" s="168" t="s">
        <v>143</v>
      </c>
      <c r="H312" s="169">
        <v>34.549999999999997</v>
      </c>
      <c r="I312" s="170"/>
      <c r="J312" s="171">
        <f>ROUND(I312*H312,2)</f>
        <v>0</v>
      </c>
      <c r="K312" s="167" t="s">
        <v>269</v>
      </c>
      <c r="L312" s="38"/>
      <c r="M312" s="172" t="s">
        <v>1</v>
      </c>
      <c r="N312" s="173" t="s">
        <v>41</v>
      </c>
      <c r="O312" s="76"/>
      <c r="P312" s="174">
        <f>O312*H312</f>
        <v>0</v>
      </c>
      <c r="Q312" s="174">
        <v>3.0000000000000001E-05</v>
      </c>
      <c r="R312" s="174">
        <f>Q312*H312</f>
        <v>0.0010364999999999999</v>
      </c>
      <c r="S312" s="174">
        <v>0</v>
      </c>
      <c r="T312" s="175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176" t="s">
        <v>215</v>
      </c>
      <c r="AT312" s="176" t="s">
        <v>131</v>
      </c>
      <c r="AU312" s="176" t="s">
        <v>137</v>
      </c>
      <c r="AY312" s="18" t="s">
        <v>128</v>
      </c>
      <c r="BE312" s="177">
        <f>IF(N312="základní",J312,0)</f>
        <v>0</v>
      </c>
      <c r="BF312" s="177">
        <f>IF(N312="snížená",J312,0)</f>
        <v>0</v>
      </c>
      <c r="BG312" s="177">
        <f>IF(N312="zákl. přenesená",J312,0)</f>
        <v>0</v>
      </c>
      <c r="BH312" s="177">
        <f>IF(N312="sníž. přenesená",J312,0)</f>
        <v>0</v>
      </c>
      <c r="BI312" s="177">
        <f>IF(N312="nulová",J312,0)</f>
        <v>0</v>
      </c>
      <c r="BJ312" s="18" t="s">
        <v>137</v>
      </c>
      <c r="BK312" s="177">
        <f>ROUND(I312*H312,2)</f>
        <v>0</v>
      </c>
      <c r="BL312" s="18" t="s">
        <v>215</v>
      </c>
      <c r="BM312" s="176" t="s">
        <v>686</v>
      </c>
    </row>
    <row r="313" s="2" customFormat="1" ht="33" customHeight="1">
      <c r="A313" s="37"/>
      <c r="B313" s="164"/>
      <c r="C313" s="165" t="s">
        <v>687</v>
      </c>
      <c r="D313" s="165" t="s">
        <v>131</v>
      </c>
      <c r="E313" s="166" t="s">
        <v>688</v>
      </c>
      <c r="F313" s="167" t="s">
        <v>689</v>
      </c>
      <c r="G313" s="168" t="s">
        <v>143</v>
      </c>
      <c r="H313" s="169">
        <v>34.549999999999997</v>
      </c>
      <c r="I313" s="170"/>
      <c r="J313" s="171">
        <f>ROUND(I313*H313,2)</f>
        <v>0</v>
      </c>
      <c r="K313" s="167" t="s">
        <v>150</v>
      </c>
      <c r="L313" s="38"/>
      <c r="M313" s="172" t="s">
        <v>1</v>
      </c>
      <c r="N313" s="173" t="s">
        <v>41</v>
      </c>
      <c r="O313" s="76"/>
      <c r="P313" s="174">
        <f>O313*H313</f>
        <v>0</v>
      </c>
      <c r="Q313" s="174">
        <v>0.0045500000000000002</v>
      </c>
      <c r="R313" s="174">
        <f>Q313*H313</f>
        <v>0.1572025</v>
      </c>
      <c r="S313" s="174">
        <v>0</v>
      </c>
      <c r="T313" s="175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176" t="s">
        <v>215</v>
      </c>
      <c r="AT313" s="176" t="s">
        <v>131</v>
      </c>
      <c r="AU313" s="176" t="s">
        <v>137</v>
      </c>
      <c r="AY313" s="18" t="s">
        <v>128</v>
      </c>
      <c r="BE313" s="177">
        <f>IF(N313="základní",J313,0)</f>
        <v>0</v>
      </c>
      <c r="BF313" s="177">
        <f>IF(N313="snížená",J313,0)</f>
        <v>0</v>
      </c>
      <c r="BG313" s="177">
        <f>IF(N313="zákl. přenesená",J313,0)</f>
        <v>0</v>
      </c>
      <c r="BH313" s="177">
        <f>IF(N313="sníž. přenesená",J313,0)</f>
        <v>0</v>
      </c>
      <c r="BI313" s="177">
        <f>IF(N313="nulová",J313,0)</f>
        <v>0</v>
      </c>
      <c r="BJ313" s="18" t="s">
        <v>137</v>
      </c>
      <c r="BK313" s="177">
        <f>ROUND(I313*H313,2)</f>
        <v>0</v>
      </c>
      <c r="BL313" s="18" t="s">
        <v>215</v>
      </c>
      <c r="BM313" s="176" t="s">
        <v>690</v>
      </c>
    </row>
    <row r="314" s="2" customFormat="1" ht="21.75" customHeight="1">
      <c r="A314" s="37"/>
      <c r="B314" s="164"/>
      <c r="C314" s="165" t="s">
        <v>691</v>
      </c>
      <c r="D314" s="165" t="s">
        <v>131</v>
      </c>
      <c r="E314" s="166" t="s">
        <v>692</v>
      </c>
      <c r="F314" s="167" t="s">
        <v>693</v>
      </c>
      <c r="G314" s="168" t="s">
        <v>143</v>
      </c>
      <c r="H314" s="169">
        <v>34.549999999999997</v>
      </c>
      <c r="I314" s="170"/>
      <c r="J314" s="171">
        <f>ROUND(I314*H314,2)</f>
        <v>0</v>
      </c>
      <c r="K314" s="167" t="s">
        <v>269</v>
      </c>
      <c r="L314" s="38"/>
      <c r="M314" s="172" t="s">
        <v>1</v>
      </c>
      <c r="N314" s="173" t="s">
        <v>41</v>
      </c>
      <c r="O314" s="76"/>
      <c r="P314" s="174">
        <f>O314*H314</f>
        <v>0</v>
      </c>
      <c r="Q314" s="174">
        <v>0</v>
      </c>
      <c r="R314" s="174">
        <f>Q314*H314</f>
        <v>0</v>
      </c>
      <c r="S314" s="174">
        <v>0.0025000000000000001</v>
      </c>
      <c r="T314" s="175">
        <f>S314*H314</f>
        <v>0.086374999999999993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176" t="s">
        <v>215</v>
      </c>
      <c r="AT314" s="176" t="s">
        <v>131</v>
      </c>
      <c r="AU314" s="176" t="s">
        <v>137</v>
      </c>
      <c r="AY314" s="18" t="s">
        <v>128</v>
      </c>
      <c r="BE314" s="177">
        <f>IF(N314="základní",J314,0)</f>
        <v>0</v>
      </c>
      <c r="BF314" s="177">
        <f>IF(N314="snížená",J314,0)</f>
        <v>0</v>
      </c>
      <c r="BG314" s="177">
        <f>IF(N314="zákl. přenesená",J314,0)</f>
        <v>0</v>
      </c>
      <c r="BH314" s="177">
        <f>IF(N314="sníž. přenesená",J314,0)</f>
        <v>0</v>
      </c>
      <c r="BI314" s="177">
        <f>IF(N314="nulová",J314,0)</f>
        <v>0</v>
      </c>
      <c r="BJ314" s="18" t="s">
        <v>137</v>
      </c>
      <c r="BK314" s="177">
        <f>ROUND(I314*H314,2)</f>
        <v>0</v>
      </c>
      <c r="BL314" s="18" t="s">
        <v>215</v>
      </c>
      <c r="BM314" s="176" t="s">
        <v>694</v>
      </c>
    </row>
    <row r="315" s="13" customFormat="1">
      <c r="A315" s="13"/>
      <c r="B315" s="178"/>
      <c r="C315" s="13"/>
      <c r="D315" s="179" t="s">
        <v>152</v>
      </c>
      <c r="E315" s="180" t="s">
        <v>1</v>
      </c>
      <c r="F315" s="181" t="s">
        <v>682</v>
      </c>
      <c r="G315" s="13"/>
      <c r="H315" s="182">
        <v>34.549999999999997</v>
      </c>
      <c r="I315" s="183"/>
      <c r="J315" s="13"/>
      <c r="K315" s="13"/>
      <c r="L315" s="178"/>
      <c r="M315" s="184"/>
      <c r="N315" s="185"/>
      <c r="O315" s="185"/>
      <c r="P315" s="185"/>
      <c r="Q315" s="185"/>
      <c r="R315" s="185"/>
      <c r="S315" s="185"/>
      <c r="T315" s="18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80" t="s">
        <v>152</v>
      </c>
      <c r="AU315" s="180" t="s">
        <v>137</v>
      </c>
      <c r="AV315" s="13" t="s">
        <v>137</v>
      </c>
      <c r="AW315" s="13" t="s">
        <v>32</v>
      </c>
      <c r="AX315" s="13" t="s">
        <v>80</v>
      </c>
      <c r="AY315" s="180" t="s">
        <v>128</v>
      </c>
    </row>
    <row r="316" s="2" customFormat="1" ht="16.5" customHeight="1">
      <c r="A316" s="37"/>
      <c r="B316" s="164"/>
      <c r="C316" s="165" t="s">
        <v>695</v>
      </c>
      <c r="D316" s="165" t="s">
        <v>131</v>
      </c>
      <c r="E316" s="166" t="s">
        <v>696</v>
      </c>
      <c r="F316" s="167" t="s">
        <v>697</v>
      </c>
      <c r="G316" s="168" t="s">
        <v>143</v>
      </c>
      <c r="H316" s="169">
        <v>34.549999999999997</v>
      </c>
      <c r="I316" s="170"/>
      <c r="J316" s="171">
        <f>ROUND(I316*H316,2)</f>
        <v>0</v>
      </c>
      <c r="K316" s="167" t="s">
        <v>269</v>
      </c>
      <c r="L316" s="38"/>
      <c r="M316" s="172" t="s">
        <v>1</v>
      </c>
      <c r="N316" s="173" t="s">
        <v>41</v>
      </c>
      <c r="O316" s="76"/>
      <c r="P316" s="174">
        <f>O316*H316</f>
        <v>0</v>
      </c>
      <c r="Q316" s="174">
        <v>0.00029999999999999997</v>
      </c>
      <c r="R316" s="174">
        <f>Q316*H316</f>
        <v>0.010364999999999998</v>
      </c>
      <c r="S316" s="174">
        <v>0</v>
      </c>
      <c r="T316" s="175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176" t="s">
        <v>215</v>
      </c>
      <c r="AT316" s="176" t="s">
        <v>131</v>
      </c>
      <c r="AU316" s="176" t="s">
        <v>137</v>
      </c>
      <c r="AY316" s="18" t="s">
        <v>128</v>
      </c>
      <c r="BE316" s="177">
        <f>IF(N316="základní",J316,0)</f>
        <v>0</v>
      </c>
      <c r="BF316" s="177">
        <f>IF(N316="snížená",J316,0)</f>
        <v>0</v>
      </c>
      <c r="BG316" s="177">
        <f>IF(N316="zákl. přenesená",J316,0)</f>
        <v>0</v>
      </c>
      <c r="BH316" s="177">
        <f>IF(N316="sníž. přenesená",J316,0)</f>
        <v>0</v>
      </c>
      <c r="BI316" s="177">
        <f>IF(N316="nulová",J316,0)</f>
        <v>0</v>
      </c>
      <c r="BJ316" s="18" t="s">
        <v>137</v>
      </c>
      <c r="BK316" s="177">
        <f>ROUND(I316*H316,2)</f>
        <v>0</v>
      </c>
      <c r="BL316" s="18" t="s">
        <v>215</v>
      </c>
      <c r="BM316" s="176" t="s">
        <v>698</v>
      </c>
    </row>
    <row r="317" s="2" customFormat="1" ht="16.5" customHeight="1">
      <c r="A317" s="37"/>
      <c r="B317" s="164"/>
      <c r="C317" s="204" t="s">
        <v>699</v>
      </c>
      <c r="D317" s="204" t="s">
        <v>399</v>
      </c>
      <c r="E317" s="205" t="s">
        <v>700</v>
      </c>
      <c r="F317" s="206" t="s">
        <v>701</v>
      </c>
      <c r="G317" s="207" t="s">
        <v>143</v>
      </c>
      <c r="H317" s="208">
        <v>38.005000000000003</v>
      </c>
      <c r="I317" s="209"/>
      <c r="J317" s="210">
        <f>ROUND(I317*H317,2)</f>
        <v>0</v>
      </c>
      <c r="K317" s="206" t="s">
        <v>269</v>
      </c>
      <c r="L317" s="211"/>
      <c r="M317" s="212" t="s">
        <v>1</v>
      </c>
      <c r="N317" s="213" t="s">
        <v>41</v>
      </c>
      <c r="O317" s="76"/>
      <c r="P317" s="174">
        <f>O317*H317</f>
        <v>0</v>
      </c>
      <c r="Q317" s="174">
        <v>0.00264</v>
      </c>
      <c r="R317" s="174">
        <f>Q317*H317</f>
        <v>0.10033320000000001</v>
      </c>
      <c r="S317" s="174">
        <v>0</v>
      </c>
      <c r="T317" s="175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176" t="s">
        <v>292</v>
      </c>
      <c r="AT317" s="176" t="s">
        <v>399</v>
      </c>
      <c r="AU317" s="176" t="s">
        <v>137</v>
      </c>
      <c r="AY317" s="18" t="s">
        <v>128</v>
      </c>
      <c r="BE317" s="177">
        <f>IF(N317="základní",J317,0)</f>
        <v>0</v>
      </c>
      <c r="BF317" s="177">
        <f>IF(N317="snížená",J317,0)</f>
        <v>0</v>
      </c>
      <c r="BG317" s="177">
        <f>IF(N317="zákl. přenesená",J317,0)</f>
        <v>0</v>
      </c>
      <c r="BH317" s="177">
        <f>IF(N317="sníž. přenesená",J317,0)</f>
        <v>0</v>
      </c>
      <c r="BI317" s="177">
        <f>IF(N317="nulová",J317,0)</f>
        <v>0</v>
      </c>
      <c r="BJ317" s="18" t="s">
        <v>137</v>
      </c>
      <c r="BK317" s="177">
        <f>ROUND(I317*H317,2)</f>
        <v>0</v>
      </c>
      <c r="BL317" s="18" t="s">
        <v>215</v>
      </c>
      <c r="BM317" s="176" t="s">
        <v>702</v>
      </c>
    </row>
    <row r="318" s="13" customFormat="1">
      <c r="A318" s="13"/>
      <c r="B318" s="178"/>
      <c r="C318" s="13"/>
      <c r="D318" s="179" t="s">
        <v>152</v>
      </c>
      <c r="E318" s="13"/>
      <c r="F318" s="181" t="s">
        <v>703</v>
      </c>
      <c r="G318" s="13"/>
      <c r="H318" s="182">
        <v>38.005000000000003</v>
      </c>
      <c r="I318" s="183"/>
      <c r="J318" s="13"/>
      <c r="K318" s="13"/>
      <c r="L318" s="178"/>
      <c r="M318" s="184"/>
      <c r="N318" s="185"/>
      <c r="O318" s="185"/>
      <c r="P318" s="185"/>
      <c r="Q318" s="185"/>
      <c r="R318" s="185"/>
      <c r="S318" s="185"/>
      <c r="T318" s="18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80" t="s">
        <v>152</v>
      </c>
      <c r="AU318" s="180" t="s">
        <v>137</v>
      </c>
      <c r="AV318" s="13" t="s">
        <v>137</v>
      </c>
      <c r="AW318" s="13" t="s">
        <v>3</v>
      </c>
      <c r="AX318" s="13" t="s">
        <v>80</v>
      </c>
      <c r="AY318" s="180" t="s">
        <v>128</v>
      </c>
    </row>
    <row r="319" s="2" customFormat="1" ht="24.15" customHeight="1">
      <c r="A319" s="37"/>
      <c r="B319" s="164"/>
      <c r="C319" s="165" t="s">
        <v>704</v>
      </c>
      <c r="D319" s="165" t="s">
        <v>131</v>
      </c>
      <c r="E319" s="166" t="s">
        <v>705</v>
      </c>
      <c r="F319" s="167" t="s">
        <v>706</v>
      </c>
      <c r="G319" s="168" t="s">
        <v>233</v>
      </c>
      <c r="H319" s="169">
        <v>10</v>
      </c>
      <c r="I319" s="170"/>
      <c r="J319" s="171">
        <f>ROUND(I319*H319,2)</f>
        <v>0</v>
      </c>
      <c r="K319" s="167" t="s">
        <v>1</v>
      </c>
      <c r="L319" s="38"/>
      <c r="M319" s="172" t="s">
        <v>1</v>
      </c>
      <c r="N319" s="173" t="s">
        <v>41</v>
      </c>
      <c r="O319" s="76"/>
      <c r="P319" s="174">
        <f>O319*H319</f>
        <v>0</v>
      </c>
      <c r="Q319" s="174">
        <v>0</v>
      </c>
      <c r="R319" s="174">
        <f>Q319*H319</f>
        <v>0</v>
      </c>
      <c r="S319" s="174">
        <v>0</v>
      </c>
      <c r="T319" s="175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176" t="s">
        <v>215</v>
      </c>
      <c r="AT319" s="176" t="s">
        <v>131</v>
      </c>
      <c r="AU319" s="176" t="s">
        <v>137</v>
      </c>
      <c r="AY319" s="18" t="s">
        <v>128</v>
      </c>
      <c r="BE319" s="177">
        <f>IF(N319="základní",J319,0)</f>
        <v>0</v>
      </c>
      <c r="BF319" s="177">
        <f>IF(N319="snížená",J319,0)</f>
        <v>0</v>
      </c>
      <c r="BG319" s="177">
        <f>IF(N319="zákl. přenesená",J319,0)</f>
        <v>0</v>
      </c>
      <c r="BH319" s="177">
        <f>IF(N319="sníž. přenesená",J319,0)</f>
        <v>0</v>
      </c>
      <c r="BI319" s="177">
        <f>IF(N319="nulová",J319,0)</f>
        <v>0</v>
      </c>
      <c r="BJ319" s="18" t="s">
        <v>137</v>
      </c>
      <c r="BK319" s="177">
        <f>ROUND(I319*H319,2)</f>
        <v>0</v>
      </c>
      <c r="BL319" s="18" t="s">
        <v>215</v>
      </c>
      <c r="BM319" s="176" t="s">
        <v>707</v>
      </c>
    </row>
    <row r="320" s="2" customFormat="1" ht="16.5" customHeight="1">
      <c r="A320" s="37"/>
      <c r="B320" s="164"/>
      <c r="C320" s="165" t="s">
        <v>708</v>
      </c>
      <c r="D320" s="165" t="s">
        <v>131</v>
      </c>
      <c r="E320" s="166" t="s">
        <v>709</v>
      </c>
      <c r="F320" s="167" t="s">
        <v>710</v>
      </c>
      <c r="G320" s="168" t="s">
        <v>233</v>
      </c>
      <c r="H320" s="169">
        <v>36</v>
      </c>
      <c r="I320" s="170"/>
      <c r="J320" s="171">
        <f>ROUND(I320*H320,2)</f>
        <v>0</v>
      </c>
      <c r="K320" s="167" t="s">
        <v>1</v>
      </c>
      <c r="L320" s="38"/>
      <c r="M320" s="172" t="s">
        <v>1</v>
      </c>
      <c r="N320" s="173" t="s">
        <v>41</v>
      </c>
      <c r="O320" s="76"/>
      <c r="P320" s="174">
        <f>O320*H320</f>
        <v>0</v>
      </c>
      <c r="Q320" s="174">
        <v>1.0000000000000001E-05</v>
      </c>
      <c r="R320" s="174">
        <f>Q320*H320</f>
        <v>0.00036000000000000002</v>
      </c>
      <c r="S320" s="174">
        <v>0</v>
      </c>
      <c r="T320" s="175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76" t="s">
        <v>215</v>
      </c>
      <c r="AT320" s="176" t="s">
        <v>131</v>
      </c>
      <c r="AU320" s="176" t="s">
        <v>137</v>
      </c>
      <c r="AY320" s="18" t="s">
        <v>128</v>
      </c>
      <c r="BE320" s="177">
        <f>IF(N320="základní",J320,0)</f>
        <v>0</v>
      </c>
      <c r="BF320" s="177">
        <f>IF(N320="snížená",J320,0)</f>
        <v>0</v>
      </c>
      <c r="BG320" s="177">
        <f>IF(N320="zákl. přenesená",J320,0)</f>
        <v>0</v>
      </c>
      <c r="BH320" s="177">
        <f>IF(N320="sníž. přenesená",J320,0)</f>
        <v>0</v>
      </c>
      <c r="BI320" s="177">
        <f>IF(N320="nulová",J320,0)</f>
        <v>0</v>
      </c>
      <c r="BJ320" s="18" t="s">
        <v>137</v>
      </c>
      <c r="BK320" s="177">
        <f>ROUND(I320*H320,2)</f>
        <v>0</v>
      </c>
      <c r="BL320" s="18" t="s">
        <v>215</v>
      </c>
      <c r="BM320" s="176" t="s">
        <v>711</v>
      </c>
    </row>
    <row r="321" s="13" customFormat="1">
      <c r="A321" s="13"/>
      <c r="B321" s="178"/>
      <c r="C321" s="13"/>
      <c r="D321" s="179" t="s">
        <v>152</v>
      </c>
      <c r="E321" s="180" t="s">
        <v>1</v>
      </c>
      <c r="F321" s="181" t="s">
        <v>712</v>
      </c>
      <c r="G321" s="13"/>
      <c r="H321" s="182">
        <v>36</v>
      </c>
      <c r="I321" s="183"/>
      <c r="J321" s="13"/>
      <c r="K321" s="13"/>
      <c r="L321" s="178"/>
      <c r="M321" s="184"/>
      <c r="N321" s="185"/>
      <c r="O321" s="185"/>
      <c r="P321" s="185"/>
      <c r="Q321" s="185"/>
      <c r="R321" s="185"/>
      <c r="S321" s="185"/>
      <c r="T321" s="18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80" t="s">
        <v>152</v>
      </c>
      <c r="AU321" s="180" t="s">
        <v>137</v>
      </c>
      <c r="AV321" s="13" t="s">
        <v>137</v>
      </c>
      <c r="AW321" s="13" t="s">
        <v>32</v>
      </c>
      <c r="AX321" s="13" t="s">
        <v>80</v>
      </c>
      <c r="AY321" s="180" t="s">
        <v>128</v>
      </c>
    </row>
    <row r="322" s="2" customFormat="1" ht="16.5" customHeight="1">
      <c r="A322" s="37"/>
      <c r="B322" s="164"/>
      <c r="C322" s="165" t="s">
        <v>713</v>
      </c>
      <c r="D322" s="165" t="s">
        <v>131</v>
      </c>
      <c r="E322" s="166" t="s">
        <v>714</v>
      </c>
      <c r="F322" s="167" t="s">
        <v>715</v>
      </c>
      <c r="G322" s="168" t="s">
        <v>134</v>
      </c>
      <c r="H322" s="169">
        <v>2</v>
      </c>
      <c r="I322" s="170"/>
      <c r="J322" s="171">
        <f>ROUND(I322*H322,2)</f>
        <v>0</v>
      </c>
      <c r="K322" s="167" t="s">
        <v>1</v>
      </c>
      <c r="L322" s="38"/>
      <c r="M322" s="172" t="s">
        <v>1</v>
      </c>
      <c r="N322" s="173" t="s">
        <v>41</v>
      </c>
      <c r="O322" s="76"/>
      <c r="P322" s="174">
        <f>O322*H322</f>
        <v>0</v>
      </c>
      <c r="Q322" s="174">
        <v>0</v>
      </c>
      <c r="R322" s="174">
        <f>Q322*H322</f>
        <v>0</v>
      </c>
      <c r="S322" s="174">
        <v>0</v>
      </c>
      <c r="T322" s="175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76" t="s">
        <v>215</v>
      </c>
      <c r="AT322" s="176" t="s">
        <v>131</v>
      </c>
      <c r="AU322" s="176" t="s">
        <v>137</v>
      </c>
      <c r="AY322" s="18" t="s">
        <v>128</v>
      </c>
      <c r="BE322" s="177">
        <f>IF(N322="základní",J322,0)</f>
        <v>0</v>
      </c>
      <c r="BF322" s="177">
        <f>IF(N322="snížená",J322,0)</f>
        <v>0</v>
      </c>
      <c r="BG322" s="177">
        <f>IF(N322="zákl. přenesená",J322,0)</f>
        <v>0</v>
      </c>
      <c r="BH322" s="177">
        <f>IF(N322="sníž. přenesená",J322,0)</f>
        <v>0</v>
      </c>
      <c r="BI322" s="177">
        <f>IF(N322="nulová",J322,0)</f>
        <v>0</v>
      </c>
      <c r="BJ322" s="18" t="s">
        <v>137</v>
      </c>
      <c r="BK322" s="177">
        <f>ROUND(I322*H322,2)</f>
        <v>0</v>
      </c>
      <c r="BL322" s="18" t="s">
        <v>215</v>
      </c>
      <c r="BM322" s="176" t="s">
        <v>716</v>
      </c>
    </row>
    <row r="323" s="13" customFormat="1">
      <c r="A323" s="13"/>
      <c r="B323" s="178"/>
      <c r="C323" s="13"/>
      <c r="D323" s="179" t="s">
        <v>152</v>
      </c>
      <c r="E323" s="180" t="s">
        <v>1</v>
      </c>
      <c r="F323" s="181" t="s">
        <v>137</v>
      </c>
      <c r="G323" s="13"/>
      <c r="H323" s="182">
        <v>2</v>
      </c>
      <c r="I323" s="183"/>
      <c r="J323" s="13"/>
      <c r="K323" s="13"/>
      <c r="L323" s="178"/>
      <c r="M323" s="184"/>
      <c r="N323" s="185"/>
      <c r="O323" s="185"/>
      <c r="P323" s="185"/>
      <c r="Q323" s="185"/>
      <c r="R323" s="185"/>
      <c r="S323" s="185"/>
      <c r="T323" s="18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80" t="s">
        <v>152</v>
      </c>
      <c r="AU323" s="180" t="s">
        <v>137</v>
      </c>
      <c r="AV323" s="13" t="s">
        <v>137</v>
      </c>
      <c r="AW323" s="13" t="s">
        <v>32</v>
      </c>
      <c r="AX323" s="13" t="s">
        <v>80</v>
      </c>
      <c r="AY323" s="180" t="s">
        <v>128</v>
      </c>
    </row>
    <row r="324" s="2" customFormat="1" ht="24.15" customHeight="1">
      <c r="A324" s="37"/>
      <c r="B324" s="164"/>
      <c r="C324" s="165" t="s">
        <v>717</v>
      </c>
      <c r="D324" s="165" t="s">
        <v>131</v>
      </c>
      <c r="E324" s="166" t="s">
        <v>718</v>
      </c>
      <c r="F324" s="167" t="s">
        <v>719</v>
      </c>
      <c r="G324" s="168" t="s">
        <v>326</v>
      </c>
      <c r="H324" s="203"/>
      <c r="I324" s="170"/>
      <c r="J324" s="171">
        <f>ROUND(I324*H324,2)</f>
        <v>0</v>
      </c>
      <c r="K324" s="167" t="s">
        <v>135</v>
      </c>
      <c r="L324" s="38"/>
      <c r="M324" s="172" t="s">
        <v>1</v>
      </c>
      <c r="N324" s="173" t="s">
        <v>41</v>
      </c>
      <c r="O324" s="76"/>
      <c r="P324" s="174">
        <f>O324*H324</f>
        <v>0</v>
      </c>
      <c r="Q324" s="174">
        <v>0</v>
      </c>
      <c r="R324" s="174">
        <f>Q324*H324</f>
        <v>0</v>
      </c>
      <c r="S324" s="174">
        <v>0</v>
      </c>
      <c r="T324" s="175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176" t="s">
        <v>215</v>
      </c>
      <c r="AT324" s="176" t="s">
        <v>131</v>
      </c>
      <c r="AU324" s="176" t="s">
        <v>137</v>
      </c>
      <c r="AY324" s="18" t="s">
        <v>128</v>
      </c>
      <c r="BE324" s="177">
        <f>IF(N324="základní",J324,0)</f>
        <v>0</v>
      </c>
      <c r="BF324" s="177">
        <f>IF(N324="snížená",J324,0)</f>
        <v>0</v>
      </c>
      <c r="BG324" s="177">
        <f>IF(N324="zákl. přenesená",J324,0)</f>
        <v>0</v>
      </c>
      <c r="BH324" s="177">
        <f>IF(N324="sníž. přenesená",J324,0)</f>
        <v>0</v>
      </c>
      <c r="BI324" s="177">
        <f>IF(N324="nulová",J324,0)</f>
        <v>0</v>
      </c>
      <c r="BJ324" s="18" t="s">
        <v>137</v>
      </c>
      <c r="BK324" s="177">
        <f>ROUND(I324*H324,2)</f>
        <v>0</v>
      </c>
      <c r="BL324" s="18" t="s">
        <v>215</v>
      </c>
      <c r="BM324" s="176" t="s">
        <v>720</v>
      </c>
    </row>
    <row r="325" s="12" customFormat="1" ht="22.8" customHeight="1">
      <c r="A325" s="12"/>
      <c r="B325" s="151"/>
      <c r="C325" s="12"/>
      <c r="D325" s="152" t="s">
        <v>74</v>
      </c>
      <c r="E325" s="162" t="s">
        <v>721</v>
      </c>
      <c r="F325" s="162" t="s">
        <v>722</v>
      </c>
      <c r="G325" s="12"/>
      <c r="H325" s="12"/>
      <c r="I325" s="154"/>
      <c r="J325" s="163">
        <f>BK325</f>
        <v>0</v>
      </c>
      <c r="K325" s="12"/>
      <c r="L325" s="151"/>
      <c r="M325" s="156"/>
      <c r="N325" s="157"/>
      <c r="O325" s="157"/>
      <c r="P325" s="158">
        <f>SUM(P326:P339)</f>
        <v>0</v>
      </c>
      <c r="Q325" s="157"/>
      <c r="R325" s="158">
        <f>SUM(R326:R339)</f>
        <v>0.70284210000000003</v>
      </c>
      <c r="S325" s="157"/>
      <c r="T325" s="159">
        <f>SUM(T326:T339)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152" t="s">
        <v>137</v>
      </c>
      <c r="AT325" s="160" t="s">
        <v>74</v>
      </c>
      <c r="AU325" s="160" t="s">
        <v>80</v>
      </c>
      <c r="AY325" s="152" t="s">
        <v>128</v>
      </c>
      <c r="BK325" s="161">
        <f>SUM(BK326:BK339)</f>
        <v>0</v>
      </c>
    </row>
    <row r="326" s="2" customFormat="1" ht="16.5" customHeight="1">
      <c r="A326" s="37"/>
      <c r="B326" s="164"/>
      <c r="C326" s="165" t="s">
        <v>723</v>
      </c>
      <c r="D326" s="165" t="s">
        <v>131</v>
      </c>
      <c r="E326" s="166" t="s">
        <v>724</v>
      </c>
      <c r="F326" s="167" t="s">
        <v>725</v>
      </c>
      <c r="G326" s="168" t="s">
        <v>143</v>
      </c>
      <c r="H326" s="169">
        <v>21.390000000000001</v>
      </c>
      <c r="I326" s="170"/>
      <c r="J326" s="171">
        <f>ROUND(I326*H326,2)</f>
        <v>0</v>
      </c>
      <c r="K326" s="167" t="s">
        <v>269</v>
      </c>
      <c r="L326" s="38"/>
      <c r="M326" s="172" t="s">
        <v>1</v>
      </c>
      <c r="N326" s="173" t="s">
        <v>41</v>
      </c>
      <c r="O326" s="76"/>
      <c r="P326" s="174">
        <f>O326*H326</f>
        <v>0</v>
      </c>
      <c r="Q326" s="174">
        <v>0.00029999999999999997</v>
      </c>
      <c r="R326" s="174">
        <f>Q326*H326</f>
        <v>0.006417</v>
      </c>
      <c r="S326" s="174">
        <v>0</v>
      </c>
      <c r="T326" s="175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176" t="s">
        <v>215</v>
      </c>
      <c r="AT326" s="176" t="s">
        <v>131</v>
      </c>
      <c r="AU326" s="176" t="s">
        <v>137</v>
      </c>
      <c r="AY326" s="18" t="s">
        <v>128</v>
      </c>
      <c r="BE326" s="177">
        <f>IF(N326="základní",J326,0)</f>
        <v>0</v>
      </c>
      <c r="BF326" s="177">
        <f>IF(N326="snížená",J326,0)</f>
        <v>0</v>
      </c>
      <c r="BG326" s="177">
        <f>IF(N326="zákl. přenesená",J326,0)</f>
        <v>0</v>
      </c>
      <c r="BH326" s="177">
        <f>IF(N326="sníž. přenesená",J326,0)</f>
        <v>0</v>
      </c>
      <c r="BI326" s="177">
        <f>IF(N326="nulová",J326,0)</f>
        <v>0</v>
      </c>
      <c r="BJ326" s="18" t="s">
        <v>137</v>
      </c>
      <c r="BK326" s="177">
        <f>ROUND(I326*H326,2)</f>
        <v>0</v>
      </c>
      <c r="BL326" s="18" t="s">
        <v>215</v>
      </c>
      <c r="BM326" s="176" t="s">
        <v>726</v>
      </c>
    </row>
    <row r="327" s="13" customFormat="1">
      <c r="A327" s="13"/>
      <c r="B327" s="178"/>
      <c r="C327" s="13"/>
      <c r="D327" s="179" t="s">
        <v>152</v>
      </c>
      <c r="E327" s="180" t="s">
        <v>1</v>
      </c>
      <c r="F327" s="181" t="s">
        <v>727</v>
      </c>
      <c r="G327" s="13"/>
      <c r="H327" s="182">
        <v>18.359999999999999</v>
      </c>
      <c r="I327" s="183"/>
      <c r="J327" s="13"/>
      <c r="K327" s="13"/>
      <c r="L327" s="178"/>
      <c r="M327" s="184"/>
      <c r="N327" s="185"/>
      <c r="O327" s="185"/>
      <c r="P327" s="185"/>
      <c r="Q327" s="185"/>
      <c r="R327" s="185"/>
      <c r="S327" s="185"/>
      <c r="T327" s="18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80" t="s">
        <v>152</v>
      </c>
      <c r="AU327" s="180" t="s">
        <v>137</v>
      </c>
      <c r="AV327" s="13" t="s">
        <v>137</v>
      </c>
      <c r="AW327" s="13" t="s">
        <v>32</v>
      </c>
      <c r="AX327" s="13" t="s">
        <v>75</v>
      </c>
      <c r="AY327" s="180" t="s">
        <v>128</v>
      </c>
    </row>
    <row r="328" s="13" customFormat="1">
      <c r="A328" s="13"/>
      <c r="B328" s="178"/>
      <c r="C328" s="13"/>
      <c r="D328" s="179" t="s">
        <v>152</v>
      </c>
      <c r="E328" s="180" t="s">
        <v>1</v>
      </c>
      <c r="F328" s="181" t="s">
        <v>728</v>
      </c>
      <c r="G328" s="13"/>
      <c r="H328" s="182">
        <v>3.0299999999999998</v>
      </c>
      <c r="I328" s="183"/>
      <c r="J328" s="13"/>
      <c r="K328" s="13"/>
      <c r="L328" s="178"/>
      <c r="M328" s="184"/>
      <c r="N328" s="185"/>
      <c r="O328" s="185"/>
      <c r="P328" s="185"/>
      <c r="Q328" s="185"/>
      <c r="R328" s="185"/>
      <c r="S328" s="185"/>
      <c r="T328" s="18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80" t="s">
        <v>152</v>
      </c>
      <c r="AU328" s="180" t="s">
        <v>137</v>
      </c>
      <c r="AV328" s="13" t="s">
        <v>137</v>
      </c>
      <c r="AW328" s="13" t="s">
        <v>32</v>
      </c>
      <c r="AX328" s="13" t="s">
        <v>75</v>
      </c>
      <c r="AY328" s="180" t="s">
        <v>128</v>
      </c>
    </row>
    <row r="329" s="15" customFormat="1">
      <c r="A329" s="15"/>
      <c r="B329" s="195"/>
      <c r="C329" s="15"/>
      <c r="D329" s="179" t="s">
        <v>152</v>
      </c>
      <c r="E329" s="196" t="s">
        <v>1</v>
      </c>
      <c r="F329" s="197" t="s">
        <v>171</v>
      </c>
      <c r="G329" s="15"/>
      <c r="H329" s="198">
        <v>21.390000000000001</v>
      </c>
      <c r="I329" s="199"/>
      <c r="J329" s="15"/>
      <c r="K329" s="15"/>
      <c r="L329" s="195"/>
      <c r="M329" s="200"/>
      <c r="N329" s="201"/>
      <c r="O329" s="201"/>
      <c r="P329" s="201"/>
      <c r="Q329" s="201"/>
      <c r="R329" s="201"/>
      <c r="S329" s="201"/>
      <c r="T329" s="202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196" t="s">
        <v>152</v>
      </c>
      <c r="AU329" s="196" t="s">
        <v>137</v>
      </c>
      <c r="AV329" s="15" t="s">
        <v>136</v>
      </c>
      <c r="AW329" s="15" t="s">
        <v>32</v>
      </c>
      <c r="AX329" s="15" t="s">
        <v>80</v>
      </c>
      <c r="AY329" s="196" t="s">
        <v>128</v>
      </c>
    </row>
    <row r="330" s="2" customFormat="1" ht="24.15" customHeight="1">
      <c r="A330" s="37"/>
      <c r="B330" s="164"/>
      <c r="C330" s="165" t="s">
        <v>729</v>
      </c>
      <c r="D330" s="165" t="s">
        <v>131</v>
      </c>
      <c r="E330" s="166" t="s">
        <v>730</v>
      </c>
      <c r="F330" s="167" t="s">
        <v>731</v>
      </c>
      <c r="G330" s="168" t="s">
        <v>143</v>
      </c>
      <c r="H330" s="169">
        <v>6.7199999999999998</v>
      </c>
      <c r="I330" s="170"/>
      <c r="J330" s="171">
        <f>ROUND(I330*H330,2)</f>
        <v>0</v>
      </c>
      <c r="K330" s="167" t="s">
        <v>135</v>
      </c>
      <c r="L330" s="38"/>
      <c r="M330" s="172" t="s">
        <v>1</v>
      </c>
      <c r="N330" s="173" t="s">
        <v>41</v>
      </c>
      <c r="O330" s="76"/>
      <c r="P330" s="174">
        <f>O330*H330</f>
        <v>0</v>
      </c>
      <c r="Q330" s="174">
        <v>0.0015</v>
      </c>
      <c r="R330" s="174">
        <f>Q330*H330</f>
        <v>0.01008</v>
      </c>
      <c r="S330" s="174">
        <v>0</v>
      </c>
      <c r="T330" s="175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76" t="s">
        <v>215</v>
      </c>
      <c r="AT330" s="176" t="s">
        <v>131</v>
      </c>
      <c r="AU330" s="176" t="s">
        <v>137</v>
      </c>
      <c r="AY330" s="18" t="s">
        <v>128</v>
      </c>
      <c r="BE330" s="177">
        <f>IF(N330="základní",J330,0)</f>
        <v>0</v>
      </c>
      <c r="BF330" s="177">
        <f>IF(N330="snížená",J330,0)</f>
        <v>0</v>
      </c>
      <c r="BG330" s="177">
        <f>IF(N330="zákl. přenesená",J330,0)</f>
        <v>0</v>
      </c>
      <c r="BH330" s="177">
        <f>IF(N330="sníž. přenesená",J330,0)</f>
        <v>0</v>
      </c>
      <c r="BI330" s="177">
        <f>IF(N330="nulová",J330,0)</f>
        <v>0</v>
      </c>
      <c r="BJ330" s="18" t="s">
        <v>137</v>
      </c>
      <c r="BK330" s="177">
        <f>ROUND(I330*H330,2)</f>
        <v>0</v>
      </c>
      <c r="BL330" s="18" t="s">
        <v>215</v>
      </c>
      <c r="BM330" s="176" t="s">
        <v>732</v>
      </c>
    </row>
    <row r="331" s="13" customFormat="1">
      <c r="A331" s="13"/>
      <c r="B331" s="178"/>
      <c r="C331" s="13"/>
      <c r="D331" s="179" t="s">
        <v>152</v>
      </c>
      <c r="E331" s="180" t="s">
        <v>1</v>
      </c>
      <c r="F331" s="181" t="s">
        <v>733</v>
      </c>
      <c r="G331" s="13"/>
      <c r="H331" s="182">
        <v>6.7199999999999998</v>
      </c>
      <c r="I331" s="183"/>
      <c r="J331" s="13"/>
      <c r="K331" s="13"/>
      <c r="L331" s="178"/>
      <c r="M331" s="184"/>
      <c r="N331" s="185"/>
      <c r="O331" s="185"/>
      <c r="P331" s="185"/>
      <c r="Q331" s="185"/>
      <c r="R331" s="185"/>
      <c r="S331" s="185"/>
      <c r="T331" s="18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80" t="s">
        <v>152</v>
      </c>
      <c r="AU331" s="180" t="s">
        <v>137</v>
      </c>
      <c r="AV331" s="13" t="s">
        <v>137</v>
      </c>
      <c r="AW331" s="13" t="s">
        <v>32</v>
      </c>
      <c r="AX331" s="13" t="s">
        <v>80</v>
      </c>
      <c r="AY331" s="180" t="s">
        <v>128</v>
      </c>
    </row>
    <row r="332" s="2" customFormat="1" ht="33" customHeight="1">
      <c r="A332" s="37"/>
      <c r="B332" s="164"/>
      <c r="C332" s="165" t="s">
        <v>734</v>
      </c>
      <c r="D332" s="165" t="s">
        <v>131</v>
      </c>
      <c r="E332" s="166" t="s">
        <v>735</v>
      </c>
      <c r="F332" s="167" t="s">
        <v>736</v>
      </c>
      <c r="G332" s="168" t="s">
        <v>143</v>
      </c>
      <c r="H332" s="169">
        <v>21.390000000000001</v>
      </c>
      <c r="I332" s="170"/>
      <c r="J332" s="171">
        <f>ROUND(I332*H332,2)</f>
        <v>0</v>
      </c>
      <c r="K332" s="167" t="s">
        <v>135</v>
      </c>
      <c r="L332" s="38"/>
      <c r="M332" s="172" t="s">
        <v>1</v>
      </c>
      <c r="N332" s="173" t="s">
        <v>41</v>
      </c>
      <c r="O332" s="76"/>
      <c r="P332" s="174">
        <f>O332*H332</f>
        <v>0</v>
      </c>
      <c r="Q332" s="174">
        <v>0.0090900000000000009</v>
      </c>
      <c r="R332" s="174">
        <f>Q332*H332</f>
        <v>0.19443510000000003</v>
      </c>
      <c r="S332" s="174">
        <v>0</v>
      </c>
      <c r="T332" s="175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76" t="s">
        <v>215</v>
      </c>
      <c r="AT332" s="176" t="s">
        <v>131</v>
      </c>
      <c r="AU332" s="176" t="s">
        <v>137</v>
      </c>
      <c r="AY332" s="18" t="s">
        <v>128</v>
      </c>
      <c r="BE332" s="177">
        <f>IF(N332="základní",J332,0)</f>
        <v>0</v>
      </c>
      <c r="BF332" s="177">
        <f>IF(N332="snížená",J332,0)</f>
        <v>0</v>
      </c>
      <c r="BG332" s="177">
        <f>IF(N332="zákl. přenesená",J332,0)</f>
        <v>0</v>
      </c>
      <c r="BH332" s="177">
        <f>IF(N332="sníž. přenesená",J332,0)</f>
        <v>0</v>
      </c>
      <c r="BI332" s="177">
        <f>IF(N332="nulová",J332,0)</f>
        <v>0</v>
      </c>
      <c r="BJ332" s="18" t="s">
        <v>137</v>
      </c>
      <c r="BK332" s="177">
        <f>ROUND(I332*H332,2)</f>
        <v>0</v>
      </c>
      <c r="BL332" s="18" t="s">
        <v>215</v>
      </c>
      <c r="BM332" s="176" t="s">
        <v>737</v>
      </c>
    </row>
    <row r="333" s="13" customFormat="1">
      <c r="A333" s="13"/>
      <c r="B333" s="178"/>
      <c r="C333" s="13"/>
      <c r="D333" s="179" t="s">
        <v>152</v>
      </c>
      <c r="E333" s="13"/>
      <c r="F333" s="181" t="s">
        <v>738</v>
      </c>
      <c r="G333" s="13"/>
      <c r="H333" s="182">
        <v>21.390000000000001</v>
      </c>
      <c r="I333" s="183"/>
      <c r="J333" s="13"/>
      <c r="K333" s="13"/>
      <c r="L333" s="178"/>
      <c r="M333" s="184"/>
      <c r="N333" s="185"/>
      <c r="O333" s="185"/>
      <c r="P333" s="185"/>
      <c r="Q333" s="185"/>
      <c r="R333" s="185"/>
      <c r="S333" s="185"/>
      <c r="T333" s="18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80" t="s">
        <v>152</v>
      </c>
      <c r="AU333" s="180" t="s">
        <v>137</v>
      </c>
      <c r="AV333" s="13" t="s">
        <v>137</v>
      </c>
      <c r="AW333" s="13" t="s">
        <v>3</v>
      </c>
      <c r="AX333" s="13" t="s">
        <v>80</v>
      </c>
      <c r="AY333" s="180" t="s">
        <v>128</v>
      </c>
    </row>
    <row r="334" s="2" customFormat="1" ht="24.15" customHeight="1">
      <c r="A334" s="37"/>
      <c r="B334" s="164"/>
      <c r="C334" s="204" t="s">
        <v>739</v>
      </c>
      <c r="D334" s="204" t="s">
        <v>399</v>
      </c>
      <c r="E334" s="205" t="s">
        <v>740</v>
      </c>
      <c r="F334" s="206" t="s">
        <v>741</v>
      </c>
      <c r="G334" s="207" t="s">
        <v>143</v>
      </c>
      <c r="H334" s="208">
        <v>25.890000000000001</v>
      </c>
      <c r="I334" s="209"/>
      <c r="J334" s="210">
        <f>ROUND(I334*H334,2)</f>
        <v>0</v>
      </c>
      <c r="K334" s="206" t="s">
        <v>135</v>
      </c>
      <c r="L334" s="211"/>
      <c r="M334" s="212" t="s">
        <v>1</v>
      </c>
      <c r="N334" s="213" t="s">
        <v>41</v>
      </c>
      <c r="O334" s="76"/>
      <c r="P334" s="174">
        <f>O334*H334</f>
        <v>0</v>
      </c>
      <c r="Q334" s="174">
        <v>0.019</v>
      </c>
      <c r="R334" s="174">
        <f>Q334*H334</f>
        <v>0.49191000000000001</v>
      </c>
      <c r="S334" s="174">
        <v>0</v>
      </c>
      <c r="T334" s="175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176" t="s">
        <v>292</v>
      </c>
      <c r="AT334" s="176" t="s">
        <v>399</v>
      </c>
      <c r="AU334" s="176" t="s">
        <v>137</v>
      </c>
      <c r="AY334" s="18" t="s">
        <v>128</v>
      </c>
      <c r="BE334" s="177">
        <f>IF(N334="základní",J334,0)</f>
        <v>0</v>
      </c>
      <c r="BF334" s="177">
        <f>IF(N334="snížená",J334,0)</f>
        <v>0</v>
      </c>
      <c r="BG334" s="177">
        <f>IF(N334="zákl. přenesená",J334,0)</f>
        <v>0</v>
      </c>
      <c r="BH334" s="177">
        <f>IF(N334="sníž. přenesená",J334,0)</f>
        <v>0</v>
      </c>
      <c r="BI334" s="177">
        <f>IF(N334="nulová",J334,0)</f>
        <v>0</v>
      </c>
      <c r="BJ334" s="18" t="s">
        <v>137</v>
      </c>
      <c r="BK334" s="177">
        <f>ROUND(I334*H334,2)</f>
        <v>0</v>
      </c>
      <c r="BL334" s="18" t="s">
        <v>215</v>
      </c>
      <c r="BM334" s="176" t="s">
        <v>742</v>
      </c>
    </row>
    <row r="335" s="13" customFormat="1">
      <c r="A335" s="13"/>
      <c r="B335" s="178"/>
      <c r="C335" s="13"/>
      <c r="D335" s="179" t="s">
        <v>152</v>
      </c>
      <c r="E335" s="13"/>
      <c r="F335" s="181" t="s">
        <v>743</v>
      </c>
      <c r="G335" s="13"/>
      <c r="H335" s="182">
        <v>25.890000000000001</v>
      </c>
      <c r="I335" s="183"/>
      <c r="J335" s="13"/>
      <c r="K335" s="13"/>
      <c r="L335" s="178"/>
      <c r="M335" s="184"/>
      <c r="N335" s="185"/>
      <c r="O335" s="185"/>
      <c r="P335" s="185"/>
      <c r="Q335" s="185"/>
      <c r="R335" s="185"/>
      <c r="S335" s="185"/>
      <c r="T335" s="18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80" t="s">
        <v>152</v>
      </c>
      <c r="AU335" s="180" t="s">
        <v>137</v>
      </c>
      <c r="AV335" s="13" t="s">
        <v>137</v>
      </c>
      <c r="AW335" s="13" t="s">
        <v>3</v>
      </c>
      <c r="AX335" s="13" t="s">
        <v>80</v>
      </c>
      <c r="AY335" s="180" t="s">
        <v>128</v>
      </c>
    </row>
    <row r="336" s="2" customFormat="1" ht="24.15" customHeight="1">
      <c r="A336" s="37"/>
      <c r="B336" s="164"/>
      <c r="C336" s="165" t="s">
        <v>744</v>
      </c>
      <c r="D336" s="165" t="s">
        <v>131</v>
      </c>
      <c r="E336" s="166" t="s">
        <v>745</v>
      </c>
      <c r="F336" s="167" t="s">
        <v>746</v>
      </c>
      <c r="G336" s="168" t="s">
        <v>143</v>
      </c>
      <c r="H336" s="169">
        <v>21.390000000000001</v>
      </c>
      <c r="I336" s="170"/>
      <c r="J336" s="171">
        <f>ROUND(I336*H336,2)</f>
        <v>0</v>
      </c>
      <c r="K336" s="167" t="s">
        <v>269</v>
      </c>
      <c r="L336" s="38"/>
      <c r="M336" s="172" t="s">
        <v>1</v>
      </c>
      <c r="N336" s="173" t="s">
        <v>41</v>
      </c>
      <c r="O336" s="76"/>
      <c r="P336" s="174">
        <f>O336*H336</f>
        <v>0</v>
      </c>
      <c r="Q336" s="174">
        <v>0</v>
      </c>
      <c r="R336" s="174">
        <f>Q336*H336</f>
        <v>0</v>
      </c>
      <c r="S336" s="174">
        <v>0</v>
      </c>
      <c r="T336" s="175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176" t="s">
        <v>215</v>
      </c>
      <c r="AT336" s="176" t="s">
        <v>131</v>
      </c>
      <c r="AU336" s="176" t="s">
        <v>137</v>
      </c>
      <c r="AY336" s="18" t="s">
        <v>128</v>
      </c>
      <c r="BE336" s="177">
        <f>IF(N336="základní",J336,0)</f>
        <v>0</v>
      </c>
      <c r="BF336" s="177">
        <f>IF(N336="snížená",J336,0)</f>
        <v>0</v>
      </c>
      <c r="BG336" s="177">
        <f>IF(N336="zákl. přenesená",J336,0)</f>
        <v>0</v>
      </c>
      <c r="BH336" s="177">
        <f>IF(N336="sníž. přenesená",J336,0)</f>
        <v>0</v>
      </c>
      <c r="BI336" s="177">
        <f>IF(N336="nulová",J336,0)</f>
        <v>0</v>
      </c>
      <c r="BJ336" s="18" t="s">
        <v>137</v>
      </c>
      <c r="BK336" s="177">
        <f>ROUND(I336*H336,2)</f>
        <v>0</v>
      </c>
      <c r="BL336" s="18" t="s">
        <v>215</v>
      </c>
      <c r="BM336" s="176" t="s">
        <v>747</v>
      </c>
    </row>
    <row r="337" s="2" customFormat="1" ht="24.15" customHeight="1">
      <c r="A337" s="37"/>
      <c r="B337" s="164"/>
      <c r="C337" s="165" t="s">
        <v>748</v>
      </c>
      <c r="D337" s="165" t="s">
        <v>131</v>
      </c>
      <c r="E337" s="166" t="s">
        <v>749</v>
      </c>
      <c r="F337" s="167" t="s">
        <v>750</v>
      </c>
      <c r="G337" s="168" t="s">
        <v>143</v>
      </c>
      <c r="H337" s="169">
        <v>21.390000000000001</v>
      </c>
      <c r="I337" s="170"/>
      <c r="J337" s="171">
        <f>ROUND(I337*H337,2)</f>
        <v>0</v>
      </c>
      <c r="K337" s="167" t="s">
        <v>269</v>
      </c>
      <c r="L337" s="38"/>
      <c r="M337" s="172" t="s">
        <v>1</v>
      </c>
      <c r="N337" s="173" t="s">
        <v>41</v>
      </c>
      <c r="O337" s="76"/>
      <c r="P337" s="174">
        <f>O337*H337</f>
        <v>0</v>
      </c>
      <c r="Q337" s="174">
        <v>0</v>
      </c>
      <c r="R337" s="174">
        <f>Q337*H337</f>
        <v>0</v>
      </c>
      <c r="S337" s="174">
        <v>0</v>
      </c>
      <c r="T337" s="175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76" t="s">
        <v>215</v>
      </c>
      <c r="AT337" s="176" t="s">
        <v>131</v>
      </c>
      <c r="AU337" s="176" t="s">
        <v>137</v>
      </c>
      <c r="AY337" s="18" t="s">
        <v>128</v>
      </c>
      <c r="BE337" s="177">
        <f>IF(N337="základní",J337,0)</f>
        <v>0</v>
      </c>
      <c r="BF337" s="177">
        <f>IF(N337="snížená",J337,0)</f>
        <v>0</v>
      </c>
      <c r="BG337" s="177">
        <f>IF(N337="zákl. přenesená",J337,0)</f>
        <v>0</v>
      </c>
      <c r="BH337" s="177">
        <f>IF(N337="sníž. přenesená",J337,0)</f>
        <v>0</v>
      </c>
      <c r="BI337" s="177">
        <f>IF(N337="nulová",J337,0)</f>
        <v>0</v>
      </c>
      <c r="BJ337" s="18" t="s">
        <v>137</v>
      </c>
      <c r="BK337" s="177">
        <f>ROUND(I337*H337,2)</f>
        <v>0</v>
      </c>
      <c r="BL337" s="18" t="s">
        <v>215</v>
      </c>
      <c r="BM337" s="176" t="s">
        <v>751</v>
      </c>
    </row>
    <row r="338" s="2" customFormat="1" ht="16.5" customHeight="1">
      <c r="A338" s="37"/>
      <c r="B338" s="164"/>
      <c r="C338" s="165" t="s">
        <v>752</v>
      </c>
      <c r="D338" s="165" t="s">
        <v>131</v>
      </c>
      <c r="E338" s="166" t="s">
        <v>753</v>
      </c>
      <c r="F338" s="167" t="s">
        <v>754</v>
      </c>
      <c r="G338" s="168" t="s">
        <v>134</v>
      </c>
      <c r="H338" s="169">
        <v>1</v>
      </c>
      <c r="I338" s="170"/>
      <c r="J338" s="171">
        <f>ROUND(I338*H338,2)</f>
        <v>0</v>
      </c>
      <c r="K338" s="167" t="s">
        <v>1</v>
      </c>
      <c r="L338" s="38"/>
      <c r="M338" s="172" t="s">
        <v>1</v>
      </c>
      <c r="N338" s="173" t="s">
        <v>41</v>
      </c>
      <c r="O338" s="76"/>
      <c r="P338" s="174">
        <f>O338*H338</f>
        <v>0</v>
      </c>
      <c r="Q338" s="174">
        <v>0</v>
      </c>
      <c r="R338" s="174">
        <f>Q338*H338</f>
        <v>0</v>
      </c>
      <c r="S338" s="174">
        <v>0</v>
      </c>
      <c r="T338" s="175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176" t="s">
        <v>215</v>
      </c>
      <c r="AT338" s="176" t="s">
        <v>131</v>
      </c>
      <c r="AU338" s="176" t="s">
        <v>137</v>
      </c>
      <c r="AY338" s="18" t="s">
        <v>128</v>
      </c>
      <c r="BE338" s="177">
        <f>IF(N338="základní",J338,0)</f>
        <v>0</v>
      </c>
      <c r="BF338" s="177">
        <f>IF(N338="snížená",J338,0)</f>
        <v>0</v>
      </c>
      <c r="BG338" s="177">
        <f>IF(N338="zákl. přenesená",J338,0)</f>
        <v>0</v>
      </c>
      <c r="BH338" s="177">
        <f>IF(N338="sníž. přenesená",J338,0)</f>
        <v>0</v>
      </c>
      <c r="BI338" s="177">
        <f>IF(N338="nulová",J338,0)</f>
        <v>0</v>
      </c>
      <c r="BJ338" s="18" t="s">
        <v>137</v>
      </c>
      <c r="BK338" s="177">
        <f>ROUND(I338*H338,2)</f>
        <v>0</v>
      </c>
      <c r="BL338" s="18" t="s">
        <v>215</v>
      </c>
      <c r="BM338" s="176" t="s">
        <v>755</v>
      </c>
    </row>
    <row r="339" s="2" customFormat="1" ht="24.15" customHeight="1">
      <c r="A339" s="37"/>
      <c r="B339" s="164"/>
      <c r="C339" s="165" t="s">
        <v>756</v>
      </c>
      <c r="D339" s="165" t="s">
        <v>131</v>
      </c>
      <c r="E339" s="166" t="s">
        <v>757</v>
      </c>
      <c r="F339" s="167" t="s">
        <v>758</v>
      </c>
      <c r="G339" s="168" t="s">
        <v>326</v>
      </c>
      <c r="H339" s="203"/>
      <c r="I339" s="170"/>
      <c r="J339" s="171">
        <f>ROUND(I339*H339,2)</f>
        <v>0</v>
      </c>
      <c r="K339" s="167" t="s">
        <v>135</v>
      </c>
      <c r="L339" s="38"/>
      <c r="M339" s="172" t="s">
        <v>1</v>
      </c>
      <c r="N339" s="173" t="s">
        <v>41</v>
      </c>
      <c r="O339" s="76"/>
      <c r="P339" s="174">
        <f>O339*H339</f>
        <v>0</v>
      </c>
      <c r="Q339" s="174">
        <v>0</v>
      </c>
      <c r="R339" s="174">
        <f>Q339*H339</f>
        <v>0</v>
      </c>
      <c r="S339" s="174">
        <v>0</v>
      </c>
      <c r="T339" s="175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176" t="s">
        <v>215</v>
      </c>
      <c r="AT339" s="176" t="s">
        <v>131</v>
      </c>
      <c r="AU339" s="176" t="s">
        <v>137</v>
      </c>
      <c r="AY339" s="18" t="s">
        <v>128</v>
      </c>
      <c r="BE339" s="177">
        <f>IF(N339="základní",J339,0)</f>
        <v>0</v>
      </c>
      <c r="BF339" s="177">
        <f>IF(N339="snížená",J339,0)</f>
        <v>0</v>
      </c>
      <c r="BG339" s="177">
        <f>IF(N339="zákl. přenesená",J339,0)</f>
        <v>0</v>
      </c>
      <c r="BH339" s="177">
        <f>IF(N339="sníž. přenesená",J339,0)</f>
        <v>0</v>
      </c>
      <c r="BI339" s="177">
        <f>IF(N339="nulová",J339,0)</f>
        <v>0</v>
      </c>
      <c r="BJ339" s="18" t="s">
        <v>137</v>
      </c>
      <c r="BK339" s="177">
        <f>ROUND(I339*H339,2)</f>
        <v>0</v>
      </c>
      <c r="BL339" s="18" t="s">
        <v>215</v>
      </c>
      <c r="BM339" s="176" t="s">
        <v>759</v>
      </c>
    </row>
    <row r="340" s="12" customFormat="1" ht="22.8" customHeight="1">
      <c r="A340" s="12"/>
      <c r="B340" s="151"/>
      <c r="C340" s="12"/>
      <c r="D340" s="152" t="s">
        <v>74</v>
      </c>
      <c r="E340" s="162" t="s">
        <v>760</v>
      </c>
      <c r="F340" s="162" t="s">
        <v>761</v>
      </c>
      <c r="G340" s="12"/>
      <c r="H340" s="12"/>
      <c r="I340" s="154"/>
      <c r="J340" s="163">
        <f>BK340</f>
        <v>0</v>
      </c>
      <c r="K340" s="12"/>
      <c r="L340" s="151"/>
      <c r="M340" s="156"/>
      <c r="N340" s="157"/>
      <c r="O340" s="157"/>
      <c r="P340" s="158">
        <f>SUM(P341:P345)</f>
        <v>0</v>
      </c>
      <c r="Q340" s="157"/>
      <c r="R340" s="158">
        <f>SUM(R341:R345)</f>
        <v>0.0017753999999999999</v>
      </c>
      <c r="S340" s="157"/>
      <c r="T340" s="159">
        <f>SUM(T341:T345)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152" t="s">
        <v>137</v>
      </c>
      <c r="AT340" s="160" t="s">
        <v>74</v>
      </c>
      <c r="AU340" s="160" t="s">
        <v>80</v>
      </c>
      <c r="AY340" s="152" t="s">
        <v>128</v>
      </c>
      <c r="BK340" s="161">
        <f>SUM(BK341:BK345)</f>
        <v>0</v>
      </c>
    </row>
    <row r="341" s="2" customFormat="1" ht="24.15" customHeight="1">
      <c r="A341" s="37"/>
      <c r="B341" s="164"/>
      <c r="C341" s="165" t="s">
        <v>762</v>
      </c>
      <c r="D341" s="165" t="s">
        <v>131</v>
      </c>
      <c r="E341" s="166" t="s">
        <v>763</v>
      </c>
      <c r="F341" s="167" t="s">
        <v>764</v>
      </c>
      <c r="G341" s="168" t="s">
        <v>143</v>
      </c>
      <c r="H341" s="169">
        <v>4.0350000000000001</v>
      </c>
      <c r="I341" s="170"/>
      <c r="J341" s="171">
        <f>ROUND(I341*H341,2)</f>
        <v>0</v>
      </c>
      <c r="K341" s="167" t="s">
        <v>201</v>
      </c>
      <c r="L341" s="38"/>
      <c r="M341" s="172" t="s">
        <v>1</v>
      </c>
      <c r="N341" s="173" t="s">
        <v>41</v>
      </c>
      <c r="O341" s="76"/>
      <c r="P341" s="174">
        <f>O341*H341</f>
        <v>0</v>
      </c>
      <c r="Q341" s="174">
        <v>6.0000000000000002E-05</v>
      </c>
      <c r="R341" s="174">
        <f>Q341*H341</f>
        <v>0.0002421</v>
      </c>
      <c r="S341" s="174">
        <v>0</v>
      </c>
      <c r="T341" s="175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76" t="s">
        <v>215</v>
      </c>
      <c r="AT341" s="176" t="s">
        <v>131</v>
      </c>
      <c r="AU341" s="176" t="s">
        <v>137</v>
      </c>
      <c r="AY341" s="18" t="s">
        <v>128</v>
      </c>
      <c r="BE341" s="177">
        <f>IF(N341="základní",J341,0)</f>
        <v>0</v>
      </c>
      <c r="BF341" s="177">
        <f>IF(N341="snížená",J341,0)</f>
        <v>0</v>
      </c>
      <c r="BG341" s="177">
        <f>IF(N341="zákl. přenesená",J341,0)</f>
        <v>0</v>
      </c>
      <c r="BH341" s="177">
        <f>IF(N341="sníž. přenesená",J341,0)</f>
        <v>0</v>
      </c>
      <c r="BI341" s="177">
        <f>IF(N341="nulová",J341,0)</f>
        <v>0</v>
      </c>
      <c r="BJ341" s="18" t="s">
        <v>137</v>
      </c>
      <c r="BK341" s="177">
        <f>ROUND(I341*H341,2)</f>
        <v>0</v>
      </c>
      <c r="BL341" s="18" t="s">
        <v>215</v>
      </c>
      <c r="BM341" s="176" t="s">
        <v>765</v>
      </c>
    </row>
    <row r="342" s="13" customFormat="1">
      <c r="A342" s="13"/>
      <c r="B342" s="178"/>
      <c r="C342" s="13"/>
      <c r="D342" s="179" t="s">
        <v>152</v>
      </c>
      <c r="E342" s="180" t="s">
        <v>1</v>
      </c>
      <c r="F342" s="181" t="s">
        <v>766</v>
      </c>
      <c r="G342" s="13"/>
      <c r="H342" s="182">
        <v>4.0350000000000001</v>
      </c>
      <c r="I342" s="183"/>
      <c r="J342" s="13"/>
      <c r="K342" s="13"/>
      <c r="L342" s="178"/>
      <c r="M342" s="184"/>
      <c r="N342" s="185"/>
      <c r="O342" s="185"/>
      <c r="P342" s="185"/>
      <c r="Q342" s="185"/>
      <c r="R342" s="185"/>
      <c r="S342" s="185"/>
      <c r="T342" s="18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80" t="s">
        <v>152</v>
      </c>
      <c r="AU342" s="180" t="s">
        <v>137</v>
      </c>
      <c r="AV342" s="13" t="s">
        <v>137</v>
      </c>
      <c r="AW342" s="13" t="s">
        <v>32</v>
      </c>
      <c r="AX342" s="13" t="s">
        <v>80</v>
      </c>
      <c r="AY342" s="180" t="s">
        <v>128</v>
      </c>
    </row>
    <row r="343" s="2" customFormat="1" ht="24.15" customHeight="1">
      <c r="A343" s="37"/>
      <c r="B343" s="164"/>
      <c r="C343" s="165" t="s">
        <v>767</v>
      </c>
      <c r="D343" s="165" t="s">
        <v>131</v>
      </c>
      <c r="E343" s="166" t="s">
        <v>768</v>
      </c>
      <c r="F343" s="167" t="s">
        <v>769</v>
      </c>
      <c r="G343" s="168" t="s">
        <v>143</v>
      </c>
      <c r="H343" s="169">
        <v>4.0350000000000001</v>
      </c>
      <c r="I343" s="170"/>
      <c r="J343" s="171">
        <f>ROUND(I343*H343,2)</f>
        <v>0</v>
      </c>
      <c r="K343" s="167" t="s">
        <v>201</v>
      </c>
      <c r="L343" s="38"/>
      <c r="M343" s="172" t="s">
        <v>1</v>
      </c>
      <c r="N343" s="173" t="s">
        <v>41</v>
      </c>
      <c r="O343" s="76"/>
      <c r="P343" s="174">
        <f>O343*H343</f>
        <v>0</v>
      </c>
      <c r="Q343" s="174">
        <v>0.00013999999999999999</v>
      </c>
      <c r="R343" s="174">
        <f>Q343*H343</f>
        <v>0.00056490000000000002</v>
      </c>
      <c r="S343" s="174">
        <v>0</v>
      </c>
      <c r="T343" s="175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176" t="s">
        <v>215</v>
      </c>
      <c r="AT343" s="176" t="s">
        <v>131</v>
      </c>
      <c r="AU343" s="176" t="s">
        <v>137</v>
      </c>
      <c r="AY343" s="18" t="s">
        <v>128</v>
      </c>
      <c r="BE343" s="177">
        <f>IF(N343="základní",J343,0)</f>
        <v>0</v>
      </c>
      <c r="BF343" s="177">
        <f>IF(N343="snížená",J343,0)</f>
        <v>0</v>
      </c>
      <c r="BG343" s="177">
        <f>IF(N343="zákl. přenesená",J343,0)</f>
        <v>0</v>
      </c>
      <c r="BH343" s="177">
        <f>IF(N343="sníž. přenesená",J343,0)</f>
        <v>0</v>
      </c>
      <c r="BI343" s="177">
        <f>IF(N343="nulová",J343,0)</f>
        <v>0</v>
      </c>
      <c r="BJ343" s="18" t="s">
        <v>137</v>
      </c>
      <c r="BK343" s="177">
        <f>ROUND(I343*H343,2)</f>
        <v>0</v>
      </c>
      <c r="BL343" s="18" t="s">
        <v>215</v>
      </c>
      <c r="BM343" s="176" t="s">
        <v>770</v>
      </c>
    </row>
    <row r="344" s="2" customFormat="1" ht="24.15" customHeight="1">
      <c r="A344" s="37"/>
      <c r="B344" s="164"/>
      <c r="C344" s="165" t="s">
        <v>771</v>
      </c>
      <c r="D344" s="165" t="s">
        <v>131</v>
      </c>
      <c r="E344" s="166" t="s">
        <v>772</v>
      </c>
      <c r="F344" s="167" t="s">
        <v>773</v>
      </c>
      <c r="G344" s="168" t="s">
        <v>143</v>
      </c>
      <c r="H344" s="169">
        <v>4.0350000000000001</v>
      </c>
      <c r="I344" s="170"/>
      <c r="J344" s="171">
        <f>ROUND(I344*H344,2)</f>
        <v>0</v>
      </c>
      <c r="K344" s="167" t="s">
        <v>201</v>
      </c>
      <c r="L344" s="38"/>
      <c r="M344" s="172" t="s">
        <v>1</v>
      </c>
      <c r="N344" s="173" t="s">
        <v>41</v>
      </c>
      <c r="O344" s="76"/>
      <c r="P344" s="174">
        <f>O344*H344</f>
        <v>0</v>
      </c>
      <c r="Q344" s="174">
        <v>0.00012</v>
      </c>
      <c r="R344" s="174">
        <f>Q344*H344</f>
        <v>0.00048420000000000001</v>
      </c>
      <c r="S344" s="174">
        <v>0</v>
      </c>
      <c r="T344" s="175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176" t="s">
        <v>215</v>
      </c>
      <c r="AT344" s="176" t="s">
        <v>131</v>
      </c>
      <c r="AU344" s="176" t="s">
        <v>137</v>
      </c>
      <c r="AY344" s="18" t="s">
        <v>128</v>
      </c>
      <c r="BE344" s="177">
        <f>IF(N344="základní",J344,0)</f>
        <v>0</v>
      </c>
      <c r="BF344" s="177">
        <f>IF(N344="snížená",J344,0)</f>
        <v>0</v>
      </c>
      <c r="BG344" s="177">
        <f>IF(N344="zákl. přenesená",J344,0)</f>
        <v>0</v>
      </c>
      <c r="BH344" s="177">
        <f>IF(N344="sníž. přenesená",J344,0)</f>
        <v>0</v>
      </c>
      <c r="BI344" s="177">
        <f>IF(N344="nulová",J344,0)</f>
        <v>0</v>
      </c>
      <c r="BJ344" s="18" t="s">
        <v>137</v>
      </c>
      <c r="BK344" s="177">
        <f>ROUND(I344*H344,2)</f>
        <v>0</v>
      </c>
      <c r="BL344" s="18" t="s">
        <v>215</v>
      </c>
      <c r="BM344" s="176" t="s">
        <v>774</v>
      </c>
    </row>
    <row r="345" s="2" customFormat="1" ht="24.15" customHeight="1">
      <c r="A345" s="37"/>
      <c r="B345" s="164"/>
      <c r="C345" s="165" t="s">
        <v>775</v>
      </c>
      <c r="D345" s="165" t="s">
        <v>131</v>
      </c>
      <c r="E345" s="166" t="s">
        <v>776</v>
      </c>
      <c r="F345" s="167" t="s">
        <v>777</v>
      </c>
      <c r="G345" s="168" t="s">
        <v>143</v>
      </c>
      <c r="H345" s="169">
        <v>4.0350000000000001</v>
      </c>
      <c r="I345" s="170"/>
      <c r="J345" s="171">
        <f>ROUND(I345*H345,2)</f>
        <v>0</v>
      </c>
      <c r="K345" s="167" t="s">
        <v>201</v>
      </c>
      <c r="L345" s="38"/>
      <c r="M345" s="172" t="s">
        <v>1</v>
      </c>
      <c r="N345" s="173" t="s">
        <v>41</v>
      </c>
      <c r="O345" s="76"/>
      <c r="P345" s="174">
        <f>O345*H345</f>
        <v>0</v>
      </c>
      <c r="Q345" s="174">
        <v>0.00012</v>
      </c>
      <c r="R345" s="174">
        <f>Q345*H345</f>
        <v>0.00048420000000000001</v>
      </c>
      <c r="S345" s="174">
        <v>0</v>
      </c>
      <c r="T345" s="175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176" t="s">
        <v>215</v>
      </c>
      <c r="AT345" s="176" t="s">
        <v>131</v>
      </c>
      <c r="AU345" s="176" t="s">
        <v>137</v>
      </c>
      <c r="AY345" s="18" t="s">
        <v>128</v>
      </c>
      <c r="BE345" s="177">
        <f>IF(N345="základní",J345,0)</f>
        <v>0</v>
      </c>
      <c r="BF345" s="177">
        <f>IF(N345="snížená",J345,0)</f>
        <v>0</v>
      </c>
      <c r="BG345" s="177">
        <f>IF(N345="zákl. přenesená",J345,0)</f>
        <v>0</v>
      </c>
      <c r="BH345" s="177">
        <f>IF(N345="sníž. přenesená",J345,0)</f>
        <v>0</v>
      </c>
      <c r="BI345" s="177">
        <f>IF(N345="nulová",J345,0)</f>
        <v>0</v>
      </c>
      <c r="BJ345" s="18" t="s">
        <v>137</v>
      </c>
      <c r="BK345" s="177">
        <f>ROUND(I345*H345,2)</f>
        <v>0</v>
      </c>
      <c r="BL345" s="18" t="s">
        <v>215</v>
      </c>
      <c r="BM345" s="176" t="s">
        <v>778</v>
      </c>
    </row>
    <row r="346" s="12" customFormat="1" ht="22.8" customHeight="1">
      <c r="A346" s="12"/>
      <c r="B346" s="151"/>
      <c r="C346" s="12"/>
      <c r="D346" s="152" t="s">
        <v>74</v>
      </c>
      <c r="E346" s="162" t="s">
        <v>779</v>
      </c>
      <c r="F346" s="162" t="s">
        <v>780</v>
      </c>
      <c r="G346" s="12"/>
      <c r="H346" s="12"/>
      <c r="I346" s="154"/>
      <c r="J346" s="163">
        <f>BK346</f>
        <v>0</v>
      </c>
      <c r="K346" s="12"/>
      <c r="L346" s="151"/>
      <c r="M346" s="156"/>
      <c r="N346" s="157"/>
      <c r="O346" s="157"/>
      <c r="P346" s="158">
        <f>SUM(P347:P358)</f>
        <v>0</v>
      </c>
      <c r="Q346" s="157"/>
      <c r="R346" s="158">
        <f>SUM(R347:R358)</f>
        <v>0.22705456000000002</v>
      </c>
      <c r="S346" s="157"/>
      <c r="T346" s="159">
        <f>SUM(T347:T358)</f>
        <v>0.054517839999999998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152" t="s">
        <v>137</v>
      </c>
      <c r="AT346" s="160" t="s">
        <v>74</v>
      </c>
      <c r="AU346" s="160" t="s">
        <v>80</v>
      </c>
      <c r="AY346" s="152" t="s">
        <v>128</v>
      </c>
      <c r="BK346" s="161">
        <f>SUM(BK347:BK358)</f>
        <v>0</v>
      </c>
    </row>
    <row r="347" s="2" customFormat="1" ht="16.5" customHeight="1">
      <c r="A347" s="37"/>
      <c r="B347" s="164"/>
      <c r="C347" s="165" t="s">
        <v>781</v>
      </c>
      <c r="D347" s="165" t="s">
        <v>131</v>
      </c>
      <c r="E347" s="166" t="s">
        <v>782</v>
      </c>
      <c r="F347" s="167" t="s">
        <v>783</v>
      </c>
      <c r="G347" s="168" t="s">
        <v>143</v>
      </c>
      <c r="H347" s="169">
        <v>175.864</v>
      </c>
      <c r="I347" s="170"/>
      <c r="J347" s="171">
        <f>ROUND(I347*H347,2)</f>
        <v>0</v>
      </c>
      <c r="K347" s="167" t="s">
        <v>201</v>
      </c>
      <c r="L347" s="38"/>
      <c r="M347" s="172" t="s">
        <v>1</v>
      </c>
      <c r="N347" s="173" t="s">
        <v>41</v>
      </c>
      <c r="O347" s="76"/>
      <c r="P347" s="174">
        <f>O347*H347</f>
        <v>0</v>
      </c>
      <c r="Q347" s="174">
        <v>0.001</v>
      </c>
      <c r="R347" s="174">
        <f>Q347*H347</f>
        <v>0.17586400000000002</v>
      </c>
      <c r="S347" s="174">
        <v>0.00031</v>
      </c>
      <c r="T347" s="175">
        <f>S347*H347</f>
        <v>0.054517839999999998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176" t="s">
        <v>215</v>
      </c>
      <c r="AT347" s="176" t="s">
        <v>131</v>
      </c>
      <c r="AU347" s="176" t="s">
        <v>137</v>
      </c>
      <c r="AY347" s="18" t="s">
        <v>128</v>
      </c>
      <c r="BE347" s="177">
        <f>IF(N347="základní",J347,0)</f>
        <v>0</v>
      </c>
      <c r="BF347" s="177">
        <f>IF(N347="snížená",J347,0)</f>
        <v>0</v>
      </c>
      <c r="BG347" s="177">
        <f>IF(N347="zákl. přenesená",J347,0)</f>
        <v>0</v>
      </c>
      <c r="BH347" s="177">
        <f>IF(N347="sníž. přenesená",J347,0)</f>
        <v>0</v>
      </c>
      <c r="BI347" s="177">
        <f>IF(N347="nulová",J347,0)</f>
        <v>0</v>
      </c>
      <c r="BJ347" s="18" t="s">
        <v>137</v>
      </c>
      <c r="BK347" s="177">
        <f>ROUND(I347*H347,2)</f>
        <v>0</v>
      </c>
      <c r="BL347" s="18" t="s">
        <v>215</v>
      </c>
      <c r="BM347" s="176" t="s">
        <v>784</v>
      </c>
    </row>
    <row r="348" s="13" customFormat="1">
      <c r="A348" s="13"/>
      <c r="B348" s="178"/>
      <c r="C348" s="13"/>
      <c r="D348" s="179" t="s">
        <v>152</v>
      </c>
      <c r="E348" s="180" t="s">
        <v>1</v>
      </c>
      <c r="F348" s="181" t="s">
        <v>219</v>
      </c>
      <c r="G348" s="13"/>
      <c r="H348" s="182">
        <v>45.100000000000001</v>
      </c>
      <c r="I348" s="183"/>
      <c r="J348" s="13"/>
      <c r="K348" s="13"/>
      <c r="L348" s="178"/>
      <c r="M348" s="184"/>
      <c r="N348" s="185"/>
      <c r="O348" s="185"/>
      <c r="P348" s="185"/>
      <c r="Q348" s="185"/>
      <c r="R348" s="185"/>
      <c r="S348" s="185"/>
      <c r="T348" s="18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80" t="s">
        <v>152</v>
      </c>
      <c r="AU348" s="180" t="s">
        <v>137</v>
      </c>
      <c r="AV348" s="13" t="s">
        <v>137</v>
      </c>
      <c r="AW348" s="13" t="s">
        <v>32</v>
      </c>
      <c r="AX348" s="13" t="s">
        <v>75</v>
      </c>
      <c r="AY348" s="180" t="s">
        <v>128</v>
      </c>
    </row>
    <row r="349" s="14" customFormat="1">
      <c r="A349" s="14"/>
      <c r="B349" s="187"/>
      <c r="C349" s="14"/>
      <c r="D349" s="179" t="s">
        <v>152</v>
      </c>
      <c r="E349" s="188" t="s">
        <v>1</v>
      </c>
      <c r="F349" s="189" t="s">
        <v>168</v>
      </c>
      <c r="G349" s="14"/>
      <c r="H349" s="190">
        <v>45.100000000000001</v>
      </c>
      <c r="I349" s="191"/>
      <c r="J349" s="14"/>
      <c r="K349" s="14"/>
      <c r="L349" s="187"/>
      <c r="M349" s="192"/>
      <c r="N349" s="193"/>
      <c r="O349" s="193"/>
      <c r="P349" s="193"/>
      <c r="Q349" s="193"/>
      <c r="R349" s="193"/>
      <c r="S349" s="193"/>
      <c r="T349" s="19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188" t="s">
        <v>152</v>
      </c>
      <c r="AU349" s="188" t="s">
        <v>137</v>
      </c>
      <c r="AV349" s="14" t="s">
        <v>129</v>
      </c>
      <c r="AW349" s="14" t="s">
        <v>32</v>
      </c>
      <c r="AX349" s="14" t="s">
        <v>75</v>
      </c>
      <c r="AY349" s="188" t="s">
        <v>128</v>
      </c>
    </row>
    <row r="350" s="13" customFormat="1">
      <c r="A350" s="13"/>
      <c r="B350" s="178"/>
      <c r="C350" s="13"/>
      <c r="D350" s="179" t="s">
        <v>152</v>
      </c>
      <c r="E350" s="180" t="s">
        <v>1</v>
      </c>
      <c r="F350" s="181" t="s">
        <v>785</v>
      </c>
      <c r="G350" s="13"/>
      <c r="H350" s="182">
        <v>24.960000000000001</v>
      </c>
      <c r="I350" s="183"/>
      <c r="J350" s="13"/>
      <c r="K350" s="13"/>
      <c r="L350" s="178"/>
      <c r="M350" s="184"/>
      <c r="N350" s="185"/>
      <c r="O350" s="185"/>
      <c r="P350" s="185"/>
      <c r="Q350" s="185"/>
      <c r="R350" s="185"/>
      <c r="S350" s="185"/>
      <c r="T350" s="18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80" t="s">
        <v>152</v>
      </c>
      <c r="AU350" s="180" t="s">
        <v>137</v>
      </c>
      <c r="AV350" s="13" t="s">
        <v>137</v>
      </c>
      <c r="AW350" s="13" t="s">
        <v>32</v>
      </c>
      <c r="AX350" s="13" t="s">
        <v>75</v>
      </c>
      <c r="AY350" s="180" t="s">
        <v>128</v>
      </c>
    </row>
    <row r="351" s="13" customFormat="1">
      <c r="A351" s="13"/>
      <c r="B351" s="178"/>
      <c r="C351" s="13"/>
      <c r="D351" s="179" t="s">
        <v>152</v>
      </c>
      <c r="E351" s="180" t="s">
        <v>1</v>
      </c>
      <c r="F351" s="181" t="s">
        <v>786</v>
      </c>
      <c r="G351" s="13"/>
      <c r="H351" s="182">
        <v>9.7599999999999998</v>
      </c>
      <c r="I351" s="183"/>
      <c r="J351" s="13"/>
      <c r="K351" s="13"/>
      <c r="L351" s="178"/>
      <c r="M351" s="184"/>
      <c r="N351" s="185"/>
      <c r="O351" s="185"/>
      <c r="P351" s="185"/>
      <c r="Q351" s="185"/>
      <c r="R351" s="185"/>
      <c r="S351" s="185"/>
      <c r="T351" s="18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80" t="s">
        <v>152</v>
      </c>
      <c r="AU351" s="180" t="s">
        <v>137</v>
      </c>
      <c r="AV351" s="13" t="s">
        <v>137</v>
      </c>
      <c r="AW351" s="13" t="s">
        <v>32</v>
      </c>
      <c r="AX351" s="13" t="s">
        <v>75</v>
      </c>
      <c r="AY351" s="180" t="s">
        <v>128</v>
      </c>
    </row>
    <row r="352" s="13" customFormat="1">
      <c r="A352" s="13"/>
      <c r="B352" s="178"/>
      <c r="C352" s="13"/>
      <c r="D352" s="179" t="s">
        <v>152</v>
      </c>
      <c r="E352" s="180" t="s">
        <v>1</v>
      </c>
      <c r="F352" s="181" t="s">
        <v>787</v>
      </c>
      <c r="G352" s="13"/>
      <c r="H352" s="182">
        <v>59.124000000000002</v>
      </c>
      <c r="I352" s="183"/>
      <c r="J352" s="13"/>
      <c r="K352" s="13"/>
      <c r="L352" s="178"/>
      <c r="M352" s="184"/>
      <c r="N352" s="185"/>
      <c r="O352" s="185"/>
      <c r="P352" s="185"/>
      <c r="Q352" s="185"/>
      <c r="R352" s="185"/>
      <c r="S352" s="185"/>
      <c r="T352" s="18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80" t="s">
        <v>152</v>
      </c>
      <c r="AU352" s="180" t="s">
        <v>137</v>
      </c>
      <c r="AV352" s="13" t="s">
        <v>137</v>
      </c>
      <c r="AW352" s="13" t="s">
        <v>32</v>
      </c>
      <c r="AX352" s="13" t="s">
        <v>75</v>
      </c>
      <c r="AY352" s="180" t="s">
        <v>128</v>
      </c>
    </row>
    <row r="353" s="13" customFormat="1">
      <c r="A353" s="13"/>
      <c r="B353" s="178"/>
      <c r="C353" s="13"/>
      <c r="D353" s="179" t="s">
        <v>152</v>
      </c>
      <c r="E353" s="180" t="s">
        <v>1</v>
      </c>
      <c r="F353" s="181" t="s">
        <v>788</v>
      </c>
      <c r="G353" s="13"/>
      <c r="H353" s="182">
        <v>36.920000000000002</v>
      </c>
      <c r="I353" s="183"/>
      <c r="J353" s="13"/>
      <c r="K353" s="13"/>
      <c r="L353" s="178"/>
      <c r="M353" s="184"/>
      <c r="N353" s="185"/>
      <c r="O353" s="185"/>
      <c r="P353" s="185"/>
      <c r="Q353" s="185"/>
      <c r="R353" s="185"/>
      <c r="S353" s="185"/>
      <c r="T353" s="18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80" t="s">
        <v>152</v>
      </c>
      <c r="AU353" s="180" t="s">
        <v>137</v>
      </c>
      <c r="AV353" s="13" t="s">
        <v>137</v>
      </c>
      <c r="AW353" s="13" t="s">
        <v>32</v>
      </c>
      <c r="AX353" s="13" t="s">
        <v>75</v>
      </c>
      <c r="AY353" s="180" t="s">
        <v>128</v>
      </c>
    </row>
    <row r="354" s="14" customFormat="1">
      <c r="A354" s="14"/>
      <c r="B354" s="187"/>
      <c r="C354" s="14"/>
      <c r="D354" s="179" t="s">
        <v>152</v>
      </c>
      <c r="E354" s="188" t="s">
        <v>1</v>
      </c>
      <c r="F354" s="189" t="s">
        <v>168</v>
      </c>
      <c r="G354" s="14"/>
      <c r="H354" s="190">
        <v>130.76400000000001</v>
      </c>
      <c r="I354" s="191"/>
      <c r="J354" s="14"/>
      <c r="K354" s="14"/>
      <c r="L354" s="187"/>
      <c r="M354" s="192"/>
      <c r="N354" s="193"/>
      <c r="O354" s="193"/>
      <c r="P354" s="193"/>
      <c r="Q354" s="193"/>
      <c r="R354" s="193"/>
      <c r="S354" s="193"/>
      <c r="T354" s="19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188" t="s">
        <v>152</v>
      </c>
      <c r="AU354" s="188" t="s">
        <v>137</v>
      </c>
      <c r="AV354" s="14" t="s">
        <v>129</v>
      </c>
      <c r="AW354" s="14" t="s">
        <v>32</v>
      </c>
      <c r="AX354" s="14" t="s">
        <v>75</v>
      </c>
      <c r="AY354" s="188" t="s">
        <v>128</v>
      </c>
    </row>
    <row r="355" s="15" customFormat="1">
      <c r="A355" s="15"/>
      <c r="B355" s="195"/>
      <c r="C355" s="15"/>
      <c r="D355" s="179" t="s">
        <v>152</v>
      </c>
      <c r="E355" s="196" t="s">
        <v>1</v>
      </c>
      <c r="F355" s="197" t="s">
        <v>171</v>
      </c>
      <c r="G355" s="15"/>
      <c r="H355" s="198">
        <v>175.86400000000003</v>
      </c>
      <c r="I355" s="199"/>
      <c r="J355" s="15"/>
      <c r="K355" s="15"/>
      <c r="L355" s="195"/>
      <c r="M355" s="200"/>
      <c r="N355" s="201"/>
      <c r="O355" s="201"/>
      <c r="P355" s="201"/>
      <c r="Q355" s="201"/>
      <c r="R355" s="201"/>
      <c r="S355" s="201"/>
      <c r="T355" s="202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196" t="s">
        <v>152</v>
      </c>
      <c r="AU355" s="196" t="s">
        <v>137</v>
      </c>
      <c r="AV355" s="15" t="s">
        <v>136</v>
      </c>
      <c r="AW355" s="15" t="s">
        <v>32</v>
      </c>
      <c r="AX355" s="15" t="s">
        <v>80</v>
      </c>
      <c r="AY355" s="196" t="s">
        <v>128</v>
      </c>
    </row>
    <row r="356" s="2" customFormat="1" ht="24.15" customHeight="1">
      <c r="A356" s="37"/>
      <c r="B356" s="164"/>
      <c r="C356" s="165" t="s">
        <v>789</v>
      </c>
      <c r="D356" s="165" t="s">
        <v>131</v>
      </c>
      <c r="E356" s="166" t="s">
        <v>790</v>
      </c>
      <c r="F356" s="167" t="s">
        <v>791</v>
      </c>
      <c r="G356" s="168" t="s">
        <v>143</v>
      </c>
      <c r="H356" s="169">
        <v>175.864</v>
      </c>
      <c r="I356" s="170"/>
      <c r="J356" s="171">
        <f>ROUND(I356*H356,2)</f>
        <v>0</v>
      </c>
      <c r="K356" s="167" t="s">
        <v>201</v>
      </c>
      <c r="L356" s="38"/>
      <c r="M356" s="172" t="s">
        <v>1</v>
      </c>
      <c r="N356" s="173" t="s">
        <v>41</v>
      </c>
      <c r="O356" s="76"/>
      <c r="P356" s="174">
        <f>O356*H356</f>
        <v>0</v>
      </c>
      <c r="Q356" s="174">
        <v>0</v>
      </c>
      <c r="R356" s="174">
        <f>Q356*H356</f>
        <v>0</v>
      </c>
      <c r="S356" s="174">
        <v>0</v>
      </c>
      <c r="T356" s="175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176" t="s">
        <v>215</v>
      </c>
      <c r="AT356" s="176" t="s">
        <v>131</v>
      </c>
      <c r="AU356" s="176" t="s">
        <v>137</v>
      </c>
      <c r="AY356" s="18" t="s">
        <v>128</v>
      </c>
      <c r="BE356" s="177">
        <f>IF(N356="základní",J356,0)</f>
        <v>0</v>
      </c>
      <c r="BF356" s="177">
        <f>IF(N356="snížená",J356,0)</f>
        <v>0</v>
      </c>
      <c r="BG356" s="177">
        <f>IF(N356="zákl. přenesená",J356,0)</f>
        <v>0</v>
      </c>
      <c r="BH356" s="177">
        <f>IF(N356="sníž. přenesená",J356,0)</f>
        <v>0</v>
      </c>
      <c r="BI356" s="177">
        <f>IF(N356="nulová",J356,0)</f>
        <v>0</v>
      </c>
      <c r="BJ356" s="18" t="s">
        <v>137</v>
      </c>
      <c r="BK356" s="177">
        <f>ROUND(I356*H356,2)</f>
        <v>0</v>
      </c>
      <c r="BL356" s="18" t="s">
        <v>215</v>
      </c>
      <c r="BM356" s="176" t="s">
        <v>792</v>
      </c>
    </row>
    <row r="357" s="2" customFormat="1" ht="24.15" customHeight="1">
      <c r="A357" s="37"/>
      <c r="B357" s="164"/>
      <c r="C357" s="165" t="s">
        <v>793</v>
      </c>
      <c r="D357" s="165" t="s">
        <v>131</v>
      </c>
      <c r="E357" s="166" t="s">
        <v>794</v>
      </c>
      <c r="F357" s="167" t="s">
        <v>795</v>
      </c>
      <c r="G357" s="168" t="s">
        <v>143</v>
      </c>
      <c r="H357" s="169">
        <v>0.5</v>
      </c>
      <c r="I357" s="170"/>
      <c r="J357" s="171">
        <f>ROUND(I357*H357,2)</f>
        <v>0</v>
      </c>
      <c r="K357" s="167" t="s">
        <v>201</v>
      </c>
      <c r="L357" s="38"/>
      <c r="M357" s="172" t="s">
        <v>1</v>
      </c>
      <c r="N357" s="173" t="s">
        <v>41</v>
      </c>
      <c r="O357" s="76"/>
      <c r="P357" s="174">
        <f>O357*H357</f>
        <v>0</v>
      </c>
      <c r="Q357" s="174">
        <v>0.00038000000000000002</v>
      </c>
      <c r="R357" s="174">
        <f>Q357*H357</f>
        <v>0.00019000000000000001</v>
      </c>
      <c r="S357" s="174">
        <v>0</v>
      </c>
      <c r="T357" s="175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76" t="s">
        <v>215</v>
      </c>
      <c r="AT357" s="176" t="s">
        <v>131</v>
      </c>
      <c r="AU357" s="176" t="s">
        <v>137</v>
      </c>
      <c r="AY357" s="18" t="s">
        <v>128</v>
      </c>
      <c r="BE357" s="177">
        <f>IF(N357="základní",J357,0)</f>
        <v>0</v>
      </c>
      <c r="BF357" s="177">
        <f>IF(N357="snížená",J357,0)</f>
        <v>0</v>
      </c>
      <c r="BG357" s="177">
        <f>IF(N357="zákl. přenesená",J357,0)</f>
        <v>0</v>
      </c>
      <c r="BH357" s="177">
        <f>IF(N357="sníž. přenesená",J357,0)</f>
        <v>0</v>
      </c>
      <c r="BI357" s="177">
        <f>IF(N357="nulová",J357,0)</f>
        <v>0</v>
      </c>
      <c r="BJ357" s="18" t="s">
        <v>137</v>
      </c>
      <c r="BK357" s="177">
        <f>ROUND(I357*H357,2)</f>
        <v>0</v>
      </c>
      <c r="BL357" s="18" t="s">
        <v>215</v>
      </c>
      <c r="BM357" s="176" t="s">
        <v>796</v>
      </c>
    </row>
    <row r="358" s="2" customFormat="1" ht="24.15" customHeight="1">
      <c r="A358" s="37"/>
      <c r="B358" s="164"/>
      <c r="C358" s="165" t="s">
        <v>797</v>
      </c>
      <c r="D358" s="165" t="s">
        <v>131</v>
      </c>
      <c r="E358" s="166" t="s">
        <v>798</v>
      </c>
      <c r="F358" s="167" t="s">
        <v>799</v>
      </c>
      <c r="G358" s="168" t="s">
        <v>143</v>
      </c>
      <c r="H358" s="169">
        <v>175.864</v>
      </c>
      <c r="I358" s="170"/>
      <c r="J358" s="171">
        <f>ROUND(I358*H358,2)</f>
        <v>0</v>
      </c>
      <c r="K358" s="167" t="s">
        <v>201</v>
      </c>
      <c r="L358" s="38"/>
      <c r="M358" s="172" t="s">
        <v>1</v>
      </c>
      <c r="N358" s="173" t="s">
        <v>41</v>
      </c>
      <c r="O358" s="76"/>
      <c r="P358" s="174">
        <f>O358*H358</f>
        <v>0</v>
      </c>
      <c r="Q358" s="174">
        <v>0.00029</v>
      </c>
      <c r="R358" s="174">
        <f>Q358*H358</f>
        <v>0.05100056</v>
      </c>
      <c r="S358" s="174">
        <v>0</v>
      </c>
      <c r="T358" s="175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176" t="s">
        <v>215</v>
      </c>
      <c r="AT358" s="176" t="s">
        <v>131</v>
      </c>
      <c r="AU358" s="176" t="s">
        <v>137</v>
      </c>
      <c r="AY358" s="18" t="s">
        <v>128</v>
      </c>
      <c r="BE358" s="177">
        <f>IF(N358="základní",J358,0)</f>
        <v>0</v>
      </c>
      <c r="BF358" s="177">
        <f>IF(N358="snížená",J358,0)</f>
        <v>0</v>
      </c>
      <c r="BG358" s="177">
        <f>IF(N358="zákl. přenesená",J358,0)</f>
        <v>0</v>
      </c>
      <c r="BH358" s="177">
        <f>IF(N358="sníž. přenesená",J358,0)</f>
        <v>0</v>
      </c>
      <c r="BI358" s="177">
        <f>IF(N358="nulová",J358,0)</f>
        <v>0</v>
      </c>
      <c r="BJ358" s="18" t="s">
        <v>137</v>
      </c>
      <c r="BK358" s="177">
        <f>ROUND(I358*H358,2)</f>
        <v>0</v>
      </c>
      <c r="BL358" s="18" t="s">
        <v>215</v>
      </c>
      <c r="BM358" s="176" t="s">
        <v>800</v>
      </c>
    </row>
    <row r="359" s="12" customFormat="1" ht="25.92" customHeight="1">
      <c r="A359" s="12"/>
      <c r="B359" s="151"/>
      <c r="C359" s="12"/>
      <c r="D359" s="152" t="s">
        <v>74</v>
      </c>
      <c r="E359" s="153" t="s">
        <v>801</v>
      </c>
      <c r="F359" s="153" t="s">
        <v>802</v>
      </c>
      <c r="G359" s="12"/>
      <c r="H359" s="12"/>
      <c r="I359" s="154"/>
      <c r="J359" s="155">
        <f>BK359</f>
        <v>0</v>
      </c>
      <c r="K359" s="12"/>
      <c r="L359" s="151"/>
      <c r="M359" s="156"/>
      <c r="N359" s="157"/>
      <c r="O359" s="157"/>
      <c r="P359" s="158">
        <f>SUM(P360:P367)</f>
        <v>0</v>
      </c>
      <c r="Q359" s="157"/>
      <c r="R359" s="158">
        <f>SUM(R360:R367)</f>
        <v>0</v>
      </c>
      <c r="S359" s="157"/>
      <c r="T359" s="159">
        <f>SUM(T360:T367)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152" t="s">
        <v>136</v>
      </c>
      <c r="AT359" s="160" t="s">
        <v>74</v>
      </c>
      <c r="AU359" s="160" t="s">
        <v>75</v>
      </c>
      <c r="AY359" s="152" t="s">
        <v>128</v>
      </c>
      <c r="BK359" s="161">
        <f>SUM(BK360:BK367)</f>
        <v>0</v>
      </c>
    </row>
    <row r="360" s="2" customFormat="1" ht="16.5" customHeight="1">
      <c r="A360" s="37"/>
      <c r="B360" s="164"/>
      <c r="C360" s="165" t="s">
        <v>803</v>
      </c>
      <c r="D360" s="165" t="s">
        <v>131</v>
      </c>
      <c r="E360" s="166" t="s">
        <v>804</v>
      </c>
      <c r="F360" s="167" t="s">
        <v>805</v>
      </c>
      <c r="G360" s="168" t="s">
        <v>317</v>
      </c>
      <c r="H360" s="169">
        <v>6</v>
      </c>
      <c r="I360" s="170"/>
      <c r="J360" s="171">
        <f>ROUND(I360*H360,2)</f>
        <v>0</v>
      </c>
      <c r="K360" s="167" t="s">
        <v>201</v>
      </c>
      <c r="L360" s="38"/>
      <c r="M360" s="172" t="s">
        <v>1</v>
      </c>
      <c r="N360" s="173" t="s">
        <v>41</v>
      </c>
      <c r="O360" s="76"/>
      <c r="P360" s="174">
        <f>O360*H360</f>
        <v>0</v>
      </c>
      <c r="Q360" s="174">
        <v>0</v>
      </c>
      <c r="R360" s="174">
        <f>Q360*H360</f>
        <v>0</v>
      </c>
      <c r="S360" s="174">
        <v>0</v>
      </c>
      <c r="T360" s="175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176" t="s">
        <v>806</v>
      </c>
      <c r="AT360" s="176" t="s">
        <v>131</v>
      </c>
      <c r="AU360" s="176" t="s">
        <v>80</v>
      </c>
      <c r="AY360" s="18" t="s">
        <v>128</v>
      </c>
      <c r="BE360" s="177">
        <f>IF(N360="základní",J360,0)</f>
        <v>0</v>
      </c>
      <c r="BF360" s="177">
        <f>IF(N360="snížená",J360,0)</f>
        <v>0</v>
      </c>
      <c r="BG360" s="177">
        <f>IF(N360="zákl. přenesená",J360,0)</f>
        <v>0</v>
      </c>
      <c r="BH360" s="177">
        <f>IF(N360="sníž. přenesená",J360,0)</f>
        <v>0</v>
      </c>
      <c r="BI360" s="177">
        <f>IF(N360="nulová",J360,0)</f>
        <v>0</v>
      </c>
      <c r="BJ360" s="18" t="s">
        <v>137</v>
      </c>
      <c r="BK360" s="177">
        <f>ROUND(I360*H360,2)</f>
        <v>0</v>
      </c>
      <c r="BL360" s="18" t="s">
        <v>806</v>
      </c>
      <c r="BM360" s="176" t="s">
        <v>807</v>
      </c>
    </row>
    <row r="361" s="13" customFormat="1">
      <c r="A361" s="13"/>
      <c r="B361" s="178"/>
      <c r="C361" s="13"/>
      <c r="D361" s="179" t="s">
        <v>152</v>
      </c>
      <c r="E361" s="180" t="s">
        <v>1</v>
      </c>
      <c r="F361" s="181" t="s">
        <v>808</v>
      </c>
      <c r="G361" s="13"/>
      <c r="H361" s="182">
        <v>6</v>
      </c>
      <c r="I361" s="183"/>
      <c r="J361" s="13"/>
      <c r="K361" s="13"/>
      <c r="L361" s="178"/>
      <c r="M361" s="184"/>
      <c r="N361" s="185"/>
      <c r="O361" s="185"/>
      <c r="P361" s="185"/>
      <c r="Q361" s="185"/>
      <c r="R361" s="185"/>
      <c r="S361" s="185"/>
      <c r="T361" s="18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80" t="s">
        <v>152</v>
      </c>
      <c r="AU361" s="180" t="s">
        <v>80</v>
      </c>
      <c r="AV361" s="13" t="s">
        <v>137</v>
      </c>
      <c r="AW361" s="13" t="s">
        <v>32</v>
      </c>
      <c r="AX361" s="13" t="s">
        <v>75</v>
      </c>
      <c r="AY361" s="180" t="s">
        <v>128</v>
      </c>
    </row>
    <row r="362" s="15" customFormat="1">
      <c r="A362" s="15"/>
      <c r="B362" s="195"/>
      <c r="C362" s="15"/>
      <c r="D362" s="179" t="s">
        <v>152</v>
      </c>
      <c r="E362" s="196" t="s">
        <v>1</v>
      </c>
      <c r="F362" s="197" t="s">
        <v>171</v>
      </c>
      <c r="G362" s="15"/>
      <c r="H362" s="198">
        <v>6</v>
      </c>
      <c r="I362" s="199"/>
      <c r="J362" s="15"/>
      <c r="K362" s="15"/>
      <c r="L362" s="195"/>
      <c r="M362" s="200"/>
      <c r="N362" s="201"/>
      <c r="O362" s="201"/>
      <c r="P362" s="201"/>
      <c r="Q362" s="201"/>
      <c r="R362" s="201"/>
      <c r="S362" s="201"/>
      <c r="T362" s="202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196" t="s">
        <v>152</v>
      </c>
      <c r="AU362" s="196" t="s">
        <v>80</v>
      </c>
      <c r="AV362" s="15" t="s">
        <v>136</v>
      </c>
      <c r="AW362" s="15" t="s">
        <v>32</v>
      </c>
      <c r="AX362" s="15" t="s">
        <v>80</v>
      </c>
      <c r="AY362" s="196" t="s">
        <v>128</v>
      </c>
    </row>
    <row r="363" s="2" customFormat="1" ht="16.5" customHeight="1">
      <c r="A363" s="37"/>
      <c r="B363" s="164"/>
      <c r="C363" s="165" t="s">
        <v>809</v>
      </c>
      <c r="D363" s="165" t="s">
        <v>131</v>
      </c>
      <c r="E363" s="166" t="s">
        <v>810</v>
      </c>
      <c r="F363" s="167" t="s">
        <v>811</v>
      </c>
      <c r="G363" s="168" t="s">
        <v>317</v>
      </c>
      <c r="H363" s="169">
        <v>4</v>
      </c>
      <c r="I363" s="170"/>
      <c r="J363" s="171">
        <f>ROUND(I363*H363,2)</f>
        <v>0</v>
      </c>
      <c r="K363" s="167" t="s">
        <v>135</v>
      </c>
      <c r="L363" s="38"/>
      <c r="M363" s="172" t="s">
        <v>1</v>
      </c>
      <c r="N363" s="173" t="s">
        <v>41</v>
      </c>
      <c r="O363" s="76"/>
      <c r="P363" s="174">
        <f>O363*H363</f>
        <v>0</v>
      </c>
      <c r="Q363" s="174">
        <v>0</v>
      </c>
      <c r="R363" s="174">
        <f>Q363*H363</f>
        <v>0</v>
      </c>
      <c r="S363" s="174">
        <v>0</v>
      </c>
      <c r="T363" s="175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176" t="s">
        <v>806</v>
      </c>
      <c r="AT363" s="176" t="s">
        <v>131</v>
      </c>
      <c r="AU363" s="176" t="s">
        <v>80</v>
      </c>
      <c r="AY363" s="18" t="s">
        <v>128</v>
      </c>
      <c r="BE363" s="177">
        <f>IF(N363="základní",J363,0)</f>
        <v>0</v>
      </c>
      <c r="BF363" s="177">
        <f>IF(N363="snížená",J363,0)</f>
        <v>0</v>
      </c>
      <c r="BG363" s="177">
        <f>IF(N363="zákl. přenesená",J363,0)</f>
        <v>0</v>
      </c>
      <c r="BH363" s="177">
        <f>IF(N363="sníž. přenesená",J363,0)</f>
        <v>0</v>
      </c>
      <c r="BI363" s="177">
        <f>IF(N363="nulová",J363,0)</f>
        <v>0</v>
      </c>
      <c r="BJ363" s="18" t="s">
        <v>137</v>
      </c>
      <c r="BK363" s="177">
        <f>ROUND(I363*H363,2)</f>
        <v>0</v>
      </c>
      <c r="BL363" s="18" t="s">
        <v>806</v>
      </c>
      <c r="BM363" s="176" t="s">
        <v>812</v>
      </c>
    </row>
    <row r="364" s="2" customFormat="1" ht="16.5" customHeight="1">
      <c r="A364" s="37"/>
      <c r="B364" s="164"/>
      <c r="C364" s="165" t="s">
        <v>813</v>
      </c>
      <c r="D364" s="165" t="s">
        <v>131</v>
      </c>
      <c r="E364" s="166" t="s">
        <v>814</v>
      </c>
      <c r="F364" s="167" t="s">
        <v>815</v>
      </c>
      <c r="G364" s="168" t="s">
        <v>317</v>
      </c>
      <c r="H364" s="169">
        <v>3</v>
      </c>
      <c r="I364" s="170"/>
      <c r="J364" s="171">
        <f>ROUND(I364*H364,2)</f>
        <v>0</v>
      </c>
      <c r="K364" s="167" t="s">
        <v>201</v>
      </c>
      <c r="L364" s="38"/>
      <c r="M364" s="172" t="s">
        <v>1</v>
      </c>
      <c r="N364" s="173" t="s">
        <v>41</v>
      </c>
      <c r="O364" s="76"/>
      <c r="P364" s="174">
        <f>O364*H364</f>
        <v>0</v>
      </c>
      <c r="Q364" s="174">
        <v>0</v>
      </c>
      <c r="R364" s="174">
        <f>Q364*H364</f>
        <v>0</v>
      </c>
      <c r="S364" s="174">
        <v>0</v>
      </c>
      <c r="T364" s="175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176" t="s">
        <v>806</v>
      </c>
      <c r="AT364" s="176" t="s">
        <v>131</v>
      </c>
      <c r="AU364" s="176" t="s">
        <v>80</v>
      </c>
      <c r="AY364" s="18" t="s">
        <v>128</v>
      </c>
      <c r="BE364" s="177">
        <f>IF(N364="základní",J364,0)</f>
        <v>0</v>
      </c>
      <c r="BF364" s="177">
        <f>IF(N364="snížená",J364,0)</f>
        <v>0</v>
      </c>
      <c r="BG364" s="177">
        <f>IF(N364="zákl. přenesená",J364,0)</f>
        <v>0</v>
      </c>
      <c r="BH364" s="177">
        <f>IF(N364="sníž. přenesená",J364,0)</f>
        <v>0</v>
      </c>
      <c r="BI364" s="177">
        <f>IF(N364="nulová",J364,0)</f>
        <v>0</v>
      </c>
      <c r="BJ364" s="18" t="s">
        <v>137</v>
      </c>
      <c r="BK364" s="177">
        <f>ROUND(I364*H364,2)</f>
        <v>0</v>
      </c>
      <c r="BL364" s="18" t="s">
        <v>806</v>
      </c>
      <c r="BM364" s="176" t="s">
        <v>816</v>
      </c>
    </row>
    <row r="365" s="13" customFormat="1">
      <c r="A365" s="13"/>
      <c r="B365" s="178"/>
      <c r="C365" s="13"/>
      <c r="D365" s="179" t="s">
        <v>152</v>
      </c>
      <c r="E365" s="180" t="s">
        <v>1</v>
      </c>
      <c r="F365" s="181" t="s">
        <v>817</v>
      </c>
      <c r="G365" s="13"/>
      <c r="H365" s="182">
        <v>2</v>
      </c>
      <c r="I365" s="183"/>
      <c r="J365" s="13"/>
      <c r="K365" s="13"/>
      <c r="L365" s="178"/>
      <c r="M365" s="184"/>
      <c r="N365" s="185"/>
      <c r="O365" s="185"/>
      <c r="P365" s="185"/>
      <c r="Q365" s="185"/>
      <c r="R365" s="185"/>
      <c r="S365" s="185"/>
      <c r="T365" s="18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80" t="s">
        <v>152</v>
      </c>
      <c r="AU365" s="180" t="s">
        <v>80</v>
      </c>
      <c r="AV365" s="13" t="s">
        <v>137</v>
      </c>
      <c r="AW365" s="13" t="s">
        <v>32</v>
      </c>
      <c r="AX365" s="13" t="s">
        <v>75</v>
      </c>
      <c r="AY365" s="180" t="s">
        <v>128</v>
      </c>
    </row>
    <row r="366" s="13" customFormat="1">
      <c r="A366" s="13"/>
      <c r="B366" s="178"/>
      <c r="C366" s="13"/>
      <c r="D366" s="179" t="s">
        <v>152</v>
      </c>
      <c r="E366" s="180" t="s">
        <v>1</v>
      </c>
      <c r="F366" s="181" t="s">
        <v>818</v>
      </c>
      <c r="G366" s="13"/>
      <c r="H366" s="182">
        <v>1</v>
      </c>
      <c r="I366" s="183"/>
      <c r="J366" s="13"/>
      <c r="K366" s="13"/>
      <c r="L366" s="178"/>
      <c r="M366" s="184"/>
      <c r="N366" s="185"/>
      <c r="O366" s="185"/>
      <c r="P366" s="185"/>
      <c r="Q366" s="185"/>
      <c r="R366" s="185"/>
      <c r="S366" s="185"/>
      <c r="T366" s="186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80" t="s">
        <v>152</v>
      </c>
      <c r="AU366" s="180" t="s">
        <v>80</v>
      </c>
      <c r="AV366" s="13" t="s">
        <v>137</v>
      </c>
      <c r="AW366" s="13" t="s">
        <v>32</v>
      </c>
      <c r="AX366" s="13" t="s">
        <v>75</v>
      </c>
      <c r="AY366" s="180" t="s">
        <v>128</v>
      </c>
    </row>
    <row r="367" s="15" customFormat="1">
      <c r="A367" s="15"/>
      <c r="B367" s="195"/>
      <c r="C367" s="15"/>
      <c r="D367" s="179" t="s">
        <v>152</v>
      </c>
      <c r="E367" s="196" t="s">
        <v>1</v>
      </c>
      <c r="F367" s="197" t="s">
        <v>171</v>
      </c>
      <c r="G367" s="15"/>
      <c r="H367" s="198">
        <v>3</v>
      </c>
      <c r="I367" s="199"/>
      <c r="J367" s="15"/>
      <c r="K367" s="15"/>
      <c r="L367" s="195"/>
      <c r="M367" s="200"/>
      <c r="N367" s="201"/>
      <c r="O367" s="201"/>
      <c r="P367" s="201"/>
      <c r="Q367" s="201"/>
      <c r="R367" s="201"/>
      <c r="S367" s="201"/>
      <c r="T367" s="202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196" t="s">
        <v>152</v>
      </c>
      <c r="AU367" s="196" t="s">
        <v>80</v>
      </c>
      <c r="AV367" s="15" t="s">
        <v>136</v>
      </c>
      <c r="AW367" s="15" t="s">
        <v>32</v>
      </c>
      <c r="AX367" s="15" t="s">
        <v>80</v>
      </c>
      <c r="AY367" s="196" t="s">
        <v>128</v>
      </c>
    </row>
    <row r="368" s="12" customFormat="1" ht="25.92" customHeight="1">
      <c r="A368" s="12"/>
      <c r="B368" s="151"/>
      <c r="C368" s="12"/>
      <c r="D368" s="152" t="s">
        <v>74</v>
      </c>
      <c r="E368" s="153" t="s">
        <v>819</v>
      </c>
      <c r="F368" s="153" t="s">
        <v>820</v>
      </c>
      <c r="G368" s="12"/>
      <c r="H368" s="12"/>
      <c r="I368" s="154"/>
      <c r="J368" s="155">
        <f>BK368</f>
        <v>0</v>
      </c>
      <c r="K368" s="12"/>
      <c r="L368" s="151"/>
      <c r="M368" s="156"/>
      <c r="N368" s="157"/>
      <c r="O368" s="157"/>
      <c r="P368" s="158">
        <f>P369+P371+P373</f>
        <v>0</v>
      </c>
      <c r="Q368" s="157"/>
      <c r="R368" s="158">
        <f>R369+R371+R373</f>
        <v>0</v>
      </c>
      <c r="S368" s="157"/>
      <c r="T368" s="159">
        <f>T369+T371+T373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152" t="s">
        <v>154</v>
      </c>
      <c r="AT368" s="160" t="s">
        <v>74</v>
      </c>
      <c r="AU368" s="160" t="s">
        <v>75</v>
      </c>
      <c r="AY368" s="152" t="s">
        <v>128</v>
      </c>
      <c r="BK368" s="161">
        <f>BK369+BK371+BK373</f>
        <v>0</v>
      </c>
    </row>
    <row r="369" s="12" customFormat="1" ht="22.8" customHeight="1">
      <c r="A369" s="12"/>
      <c r="B369" s="151"/>
      <c r="C369" s="12"/>
      <c r="D369" s="152" t="s">
        <v>74</v>
      </c>
      <c r="E369" s="162" t="s">
        <v>821</v>
      </c>
      <c r="F369" s="162" t="s">
        <v>822</v>
      </c>
      <c r="G369" s="12"/>
      <c r="H369" s="12"/>
      <c r="I369" s="154"/>
      <c r="J369" s="163">
        <f>BK369</f>
        <v>0</v>
      </c>
      <c r="K369" s="12"/>
      <c r="L369" s="151"/>
      <c r="M369" s="156"/>
      <c r="N369" s="157"/>
      <c r="O369" s="157"/>
      <c r="P369" s="158">
        <f>P370</f>
        <v>0</v>
      </c>
      <c r="Q369" s="157"/>
      <c r="R369" s="158">
        <f>R370</f>
        <v>0</v>
      </c>
      <c r="S369" s="157"/>
      <c r="T369" s="159">
        <f>T370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152" t="s">
        <v>154</v>
      </c>
      <c r="AT369" s="160" t="s">
        <v>74</v>
      </c>
      <c r="AU369" s="160" t="s">
        <v>80</v>
      </c>
      <c r="AY369" s="152" t="s">
        <v>128</v>
      </c>
      <c r="BK369" s="161">
        <f>BK370</f>
        <v>0</v>
      </c>
    </row>
    <row r="370" s="2" customFormat="1" ht="16.5" customHeight="1">
      <c r="A370" s="37"/>
      <c r="B370" s="164"/>
      <c r="C370" s="165" t="s">
        <v>823</v>
      </c>
      <c r="D370" s="165" t="s">
        <v>131</v>
      </c>
      <c r="E370" s="166" t="s">
        <v>824</v>
      </c>
      <c r="F370" s="167" t="s">
        <v>825</v>
      </c>
      <c r="G370" s="168" t="s">
        <v>223</v>
      </c>
      <c r="H370" s="169">
        <v>1</v>
      </c>
      <c r="I370" s="170"/>
      <c r="J370" s="171">
        <f>ROUND(I370*H370,2)</f>
        <v>0</v>
      </c>
      <c r="K370" s="167" t="s">
        <v>201</v>
      </c>
      <c r="L370" s="38"/>
      <c r="M370" s="172" t="s">
        <v>1</v>
      </c>
      <c r="N370" s="173" t="s">
        <v>41</v>
      </c>
      <c r="O370" s="76"/>
      <c r="P370" s="174">
        <f>O370*H370</f>
        <v>0</v>
      </c>
      <c r="Q370" s="174">
        <v>0</v>
      </c>
      <c r="R370" s="174">
        <f>Q370*H370</f>
        <v>0</v>
      </c>
      <c r="S370" s="174">
        <v>0</v>
      </c>
      <c r="T370" s="175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176" t="s">
        <v>826</v>
      </c>
      <c r="AT370" s="176" t="s">
        <v>131</v>
      </c>
      <c r="AU370" s="176" t="s">
        <v>137</v>
      </c>
      <c r="AY370" s="18" t="s">
        <v>128</v>
      </c>
      <c r="BE370" s="177">
        <f>IF(N370="základní",J370,0)</f>
        <v>0</v>
      </c>
      <c r="BF370" s="177">
        <f>IF(N370="snížená",J370,0)</f>
        <v>0</v>
      </c>
      <c r="BG370" s="177">
        <f>IF(N370="zákl. přenesená",J370,0)</f>
        <v>0</v>
      </c>
      <c r="BH370" s="177">
        <f>IF(N370="sníž. přenesená",J370,0)</f>
        <v>0</v>
      </c>
      <c r="BI370" s="177">
        <f>IF(N370="nulová",J370,0)</f>
        <v>0</v>
      </c>
      <c r="BJ370" s="18" t="s">
        <v>137</v>
      </c>
      <c r="BK370" s="177">
        <f>ROUND(I370*H370,2)</f>
        <v>0</v>
      </c>
      <c r="BL370" s="18" t="s">
        <v>826</v>
      </c>
      <c r="BM370" s="176" t="s">
        <v>827</v>
      </c>
    </row>
    <row r="371" s="12" customFormat="1" ht="22.8" customHeight="1">
      <c r="A371" s="12"/>
      <c r="B371" s="151"/>
      <c r="C371" s="12"/>
      <c r="D371" s="152" t="s">
        <v>74</v>
      </c>
      <c r="E371" s="162" t="s">
        <v>828</v>
      </c>
      <c r="F371" s="162" t="s">
        <v>829</v>
      </c>
      <c r="G371" s="12"/>
      <c r="H371" s="12"/>
      <c r="I371" s="154"/>
      <c r="J371" s="163">
        <f>BK371</f>
        <v>0</v>
      </c>
      <c r="K371" s="12"/>
      <c r="L371" s="151"/>
      <c r="M371" s="156"/>
      <c r="N371" s="157"/>
      <c r="O371" s="157"/>
      <c r="P371" s="158">
        <f>P372</f>
        <v>0</v>
      </c>
      <c r="Q371" s="157"/>
      <c r="R371" s="158">
        <f>R372</f>
        <v>0</v>
      </c>
      <c r="S371" s="157"/>
      <c r="T371" s="159">
        <f>T372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152" t="s">
        <v>154</v>
      </c>
      <c r="AT371" s="160" t="s">
        <v>74</v>
      </c>
      <c r="AU371" s="160" t="s">
        <v>80</v>
      </c>
      <c r="AY371" s="152" t="s">
        <v>128</v>
      </c>
      <c r="BK371" s="161">
        <f>BK372</f>
        <v>0</v>
      </c>
    </row>
    <row r="372" s="2" customFormat="1" ht="16.5" customHeight="1">
      <c r="A372" s="37"/>
      <c r="B372" s="164"/>
      <c r="C372" s="165" t="s">
        <v>830</v>
      </c>
      <c r="D372" s="165" t="s">
        <v>131</v>
      </c>
      <c r="E372" s="166" t="s">
        <v>831</v>
      </c>
      <c r="F372" s="167" t="s">
        <v>832</v>
      </c>
      <c r="G372" s="168" t="s">
        <v>223</v>
      </c>
      <c r="H372" s="169">
        <v>1</v>
      </c>
      <c r="I372" s="170"/>
      <c r="J372" s="171">
        <f>ROUND(I372*H372,2)</f>
        <v>0</v>
      </c>
      <c r="K372" s="167" t="s">
        <v>150</v>
      </c>
      <c r="L372" s="38"/>
      <c r="M372" s="172" t="s">
        <v>1</v>
      </c>
      <c r="N372" s="173" t="s">
        <v>41</v>
      </c>
      <c r="O372" s="76"/>
      <c r="P372" s="174">
        <f>O372*H372</f>
        <v>0</v>
      </c>
      <c r="Q372" s="174">
        <v>0</v>
      </c>
      <c r="R372" s="174">
        <f>Q372*H372</f>
        <v>0</v>
      </c>
      <c r="S372" s="174">
        <v>0</v>
      </c>
      <c r="T372" s="175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76" t="s">
        <v>826</v>
      </c>
      <c r="AT372" s="176" t="s">
        <v>131</v>
      </c>
      <c r="AU372" s="176" t="s">
        <v>137</v>
      </c>
      <c r="AY372" s="18" t="s">
        <v>128</v>
      </c>
      <c r="BE372" s="177">
        <f>IF(N372="základní",J372,0)</f>
        <v>0</v>
      </c>
      <c r="BF372" s="177">
        <f>IF(N372="snížená",J372,0)</f>
        <v>0</v>
      </c>
      <c r="BG372" s="177">
        <f>IF(N372="zákl. přenesená",J372,0)</f>
        <v>0</v>
      </c>
      <c r="BH372" s="177">
        <f>IF(N372="sníž. přenesená",J372,0)</f>
        <v>0</v>
      </c>
      <c r="BI372" s="177">
        <f>IF(N372="nulová",J372,0)</f>
        <v>0</v>
      </c>
      <c r="BJ372" s="18" t="s">
        <v>137</v>
      </c>
      <c r="BK372" s="177">
        <f>ROUND(I372*H372,2)</f>
        <v>0</v>
      </c>
      <c r="BL372" s="18" t="s">
        <v>826</v>
      </c>
      <c r="BM372" s="176" t="s">
        <v>833</v>
      </c>
    </row>
    <row r="373" s="12" customFormat="1" ht="22.8" customHeight="1">
      <c r="A373" s="12"/>
      <c r="B373" s="151"/>
      <c r="C373" s="12"/>
      <c r="D373" s="152" t="s">
        <v>74</v>
      </c>
      <c r="E373" s="162" t="s">
        <v>834</v>
      </c>
      <c r="F373" s="162" t="s">
        <v>835</v>
      </c>
      <c r="G373" s="12"/>
      <c r="H373" s="12"/>
      <c r="I373" s="154"/>
      <c r="J373" s="163">
        <f>BK373</f>
        <v>0</v>
      </c>
      <c r="K373" s="12"/>
      <c r="L373" s="151"/>
      <c r="M373" s="156"/>
      <c r="N373" s="157"/>
      <c r="O373" s="157"/>
      <c r="P373" s="158">
        <f>P374</f>
        <v>0</v>
      </c>
      <c r="Q373" s="157"/>
      <c r="R373" s="158">
        <f>R374</f>
        <v>0</v>
      </c>
      <c r="S373" s="157"/>
      <c r="T373" s="159">
        <f>T374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152" t="s">
        <v>154</v>
      </c>
      <c r="AT373" s="160" t="s">
        <v>74</v>
      </c>
      <c r="AU373" s="160" t="s">
        <v>80</v>
      </c>
      <c r="AY373" s="152" t="s">
        <v>128</v>
      </c>
      <c r="BK373" s="161">
        <f>BK374</f>
        <v>0</v>
      </c>
    </row>
    <row r="374" s="2" customFormat="1" ht="16.5" customHeight="1">
      <c r="A374" s="37"/>
      <c r="B374" s="164"/>
      <c r="C374" s="165" t="s">
        <v>836</v>
      </c>
      <c r="D374" s="165" t="s">
        <v>131</v>
      </c>
      <c r="E374" s="166" t="s">
        <v>837</v>
      </c>
      <c r="F374" s="167" t="s">
        <v>838</v>
      </c>
      <c r="G374" s="168" t="s">
        <v>223</v>
      </c>
      <c r="H374" s="169">
        <v>1</v>
      </c>
      <c r="I374" s="170"/>
      <c r="J374" s="171">
        <f>ROUND(I374*H374,2)</f>
        <v>0</v>
      </c>
      <c r="K374" s="167" t="s">
        <v>150</v>
      </c>
      <c r="L374" s="38"/>
      <c r="M374" s="214" t="s">
        <v>1</v>
      </c>
      <c r="N374" s="215" t="s">
        <v>41</v>
      </c>
      <c r="O374" s="216"/>
      <c r="P374" s="217">
        <f>O374*H374</f>
        <v>0</v>
      </c>
      <c r="Q374" s="217">
        <v>0</v>
      </c>
      <c r="R374" s="217">
        <f>Q374*H374</f>
        <v>0</v>
      </c>
      <c r="S374" s="217">
        <v>0</v>
      </c>
      <c r="T374" s="218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176" t="s">
        <v>826</v>
      </c>
      <c r="AT374" s="176" t="s">
        <v>131</v>
      </c>
      <c r="AU374" s="176" t="s">
        <v>137</v>
      </c>
      <c r="AY374" s="18" t="s">
        <v>128</v>
      </c>
      <c r="BE374" s="177">
        <f>IF(N374="základní",J374,0)</f>
        <v>0</v>
      </c>
      <c r="BF374" s="177">
        <f>IF(N374="snížená",J374,0)</f>
        <v>0</v>
      </c>
      <c r="BG374" s="177">
        <f>IF(N374="zákl. přenesená",J374,0)</f>
        <v>0</v>
      </c>
      <c r="BH374" s="177">
        <f>IF(N374="sníž. přenesená",J374,0)</f>
        <v>0</v>
      </c>
      <c r="BI374" s="177">
        <f>IF(N374="nulová",J374,0)</f>
        <v>0</v>
      </c>
      <c r="BJ374" s="18" t="s">
        <v>137</v>
      </c>
      <c r="BK374" s="177">
        <f>ROUND(I374*H374,2)</f>
        <v>0</v>
      </c>
      <c r="BL374" s="18" t="s">
        <v>826</v>
      </c>
      <c r="BM374" s="176" t="s">
        <v>839</v>
      </c>
    </row>
    <row r="375" s="2" customFormat="1" ht="6.96" customHeight="1">
      <c r="A375" s="37"/>
      <c r="B375" s="59"/>
      <c r="C375" s="60"/>
      <c r="D375" s="60"/>
      <c r="E375" s="60"/>
      <c r="F375" s="60"/>
      <c r="G375" s="60"/>
      <c r="H375" s="60"/>
      <c r="I375" s="60"/>
      <c r="J375" s="60"/>
      <c r="K375" s="60"/>
      <c r="L375" s="38"/>
      <c r="M375" s="37"/>
      <c r="O375" s="37"/>
      <c r="P375" s="37"/>
      <c r="Q375" s="37"/>
      <c r="R375" s="37"/>
      <c r="S375" s="37"/>
      <c r="T375" s="37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</row>
  </sheetData>
  <autoFilter ref="C136:K374"/>
  <mergeCells count="6">
    <mergeCell ref="E7:H7"/>
    <mergeCell ref="E16:H16"/>
    <mergeCell ref="E25:H25"/>
    <mergeCell ref="E85:H85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DESKTOP-VKVVR07\Eva</dc:creator>
  <cp:lastModifiedBy>DESKTOP-VKVVR07\Eva</cp:lastModifiedBy>
  <dcterms:created xsi:type="dcterms:W3CDTF">2025-09-08T13:52:51Z</dcterms:created>
  <dcterms:modified xsi:type="dcterms:W3CDTF">2025-09-08T13:52:52Z</dcterms:modified>
</cp:coreProperties>
</file>